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Приложение №7_8" sheetId="2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5" i="2" l="1"/>
  <c r="N46" i="2"/>
  <c r="M46" i="2"/>
  <c r="N41" i="2"/>
  <c r="M41" i="2"/>
  <c r="N38" i="2"/>
  <c r="M38" i="2"/>
  <c r="N31" i="2"/>
  <c r="M31" i="2"/>
  <c r="N26" i="2"/>
  <c r="M26" i="2"/>
  <c r="N20" i="2"/>
  <c r="M20" i="2"/>
  <c r="N16" i="2"/>
  <c r="M16" i="2"/>
  <c r="N7" i="2"/>
  <c r="M7" i="2"/>
  <c r="F7" i="2"/>
  <c r="H7" i="2"/>
  <c r="I8" i="2"/>
  <c r="I9" i="2"/>
  <c r="I10" i="2"/>
  <c r="I11" i="2"/>
  <c r="I12" i="2"/>
  <c r="I13" i="2"/>
  <c r="I14" i="2"/>
  <c r="G20" i="2"/>
  <c r="F52" i="2"/>
  <c r="F50" i="2"/>
  <c r="F46" i="2"/>
  <c r="F41" i="2"/>
  <c r="F38" i="2"/>
  <c r="F31" i="2"/>
  <c r="F26" i="2"/>
  <c r="F20" i="2"/>
  <c r="F16" i="2"/>
  <c r="F55" i="2" l="1"/>
  <c r="I22" i="2"/>
  <c r="J22" i="2"/>
  <c r="H20" i="2"/>
  <c r="N52" i="2" l="1"/>
  <c r="M52" i="2"/>
  <c r="H52" i="2"/>
  <c r="G52" i="2"/>
  <c r="L11" i="2" l="1"/>
  <c r="N50" i="2" l="1"/>
  <c r="M50" i="2"/>
  <c r="N55" i="2" l="1"/>
  <c r="H46" i="2"/>
  <c r="G46" i="2"/>
  <c r="H31" i="2"/>
  <c r="G31" i="2"/>
  <c r="I35" i="2"/>
  <c r="J35" i="2"/>
  <c r="K35" i="2"/>
  <c r="J18" i="2"/>
  <c r="K18" i="2"/>
  <c r="L18" i="2"/>
  <c r="G50" i="2"/>
  <c r="H50" i="2"/>
  <c r="G41" i="2"/>
  <c r="H41" i="2"/>
  <c r="G38" i="2"/>
  <c r="H38" i="2"/>
  <c r="G26" i="2"/>
  <c r="H26" i="2"/>
  <c r="G16" i="2"/>
  <c r="H16" i="2"/>
  <c r="G7" i="2"/>
  <c r="I18" i="2"/>
  <c r="I16" i="2" l="1"/>
  <c r="G55" i="2"/>
  <c r="H55" i="2"/>
  <c r="K54" i="2"/>
  <c r="I54" i="2"/>
  <c r="L53" i="2"/>
  <c r="J53" i="2"/>
  <c r="J55" i="2" l="1"/>
  <c r="L55" i="2"/>
  <c r="I55" i="2"/>
  <c r="K55" i="2"/>
  <c r="J8" i="2"/>
  <c r="K8" i="2"/>
  <c r="L8" i="2"/>
  <c r="J9" i="2"/>
  <c r="K9" i="2"/>
  <c r="L9" i="2"/>
  <c r="J10" i="2"/>
  <c r="K10" i="2"/>
  <c r="L10" i="2"/>
  <c r="J11" i="2"/>
  <c r="K11" i="2"/>
  <c r="J12" i="2"/>
  <c r="K12" i="2"/>
  <c r="L12" i="2"/>
  <c r="J13" i="2"/>
  <c r="K13" i="2"/>
  <c r="L13" i="2"/>
  <c r="J14" i="2"/>
  <c r="K14" i="2"/>
  <c r="I15" i="2"/>
  <c r="J15" i="2"/>
  <c r="K15" i="2"/>
  <c r="L15" i="2"/>
  <c r="J16" i="2"/>
  <c r="K16" i="2"/>
  <c r="L16" i="2"/>
  <c r="I17" i="2"/>
  <c r="J17" i="2"/>
  <c r="K17" i="2"/>
  <c r="L17" i="2"/>
  <c r="I19" i="2"/>
  <c r="J19" i="2"/>
  <c r="K19" i="2"/>
  <c r="L19" i="2"/>
  <c r="I21" i="2"/>
  <c r="J21" i="2"/>
  <c r="K21" i="2"/>
  <c r="L21" i="2"/>
  <c r="I23" i="2"/>
  <c r="J23" i="2"/>
  <c r="K23" i="2"/>
  <c r="L23" i="2"/>
  <c r="I24" i="2"/>
  <c r="J24" i="2"/>
  <c r="K24" i="2"/>
  <c r="L24" i="2"/>
  <c r="I25" i="2"/>
  <c r="J25" i="2"/>
  <c r="K25" i="2"/>
  <c r="L25" i="2"/>
  <c r="I26" i="2"/>
  <c r="J26" i="2"/>
  <c r="K26" i="2"/>
  <c r="L26" i="2"/>
  <c r="I27" i="2"/>
  <c r="J27" i="2"/>
  <c r="K27" i="2"/>
  <c r="L27" i="2"/>
  <c r="I28" i="2"/>
  <c r="J28" i="2"/>
  <c r="K28" i="2"/>
  <c r="L28" i="2"/>
  <c r="I29" i="2"/>
  <c r="J29" i="2"/>
  <c r="K29" i="2"/>
  <c r="L29" i="2"/>
  <c r="I30" i="2"/>
  <c r="J30" i="2"/>
  <c r="K30" i="2"/>
  <c r="L30" i="2"/>
  <c r="I31" i="2"/>
  <c r="J31" i="2"/>
  <c r="K31" i="2"/>
  <c r="L31" i="2"/>
  <c r="I32" i="2"/>
  <c r="J32" i="2"/>
  <c r="K32" i="2"/>
  <c r="L32" i="2"/>
  <c r="I33" i="2"/>
  <c r="J33" i="2"/>
  <c r="K33" i="2"/>
  <c r="L33" i="2"/>
  <c r="I34" i="2"/>
  <c r="J34" i="2"/>
  <c r="K34" i="2"/>
  <c r="L34" i="2"/>
  <c r="I36" i="2"/>
  <c r="J36" i="2"/>
  <c r="K36" i="2"/>
  <c r="L36" i="2"/>
  <c r="I37" i="2"/>
  <c r="J37" i="2"/>
  <c r="K37" i="2"/>
  <c r="L37" i="2"/>
  <c r="I38" i="2"/>
  <c r="J38" i="2"/>
  <c r="K38" i="2"/>
  <c r="L38" i="2"/>
  <c r="I39" i="2"/>
  <c r="J39" i="2"/>
  <c r="K39" i="2"/>
  <c r="L39" i="2"/>
  <c r="I40" i="2"/>
  <c r="J40" i="2"/>
  <c r="K40" i="2"/>
  <c r="L40" i="2"/>
  <c r="I41" i="2"/>
  <c r="J41" i="2"/>
  <c r="K41" i="2"/>
  <c r="L41" i="2"/>
  <c r="I42" i="2"/>
  <c r="J42" i="2"/>
  <c r="K42" i="2"/>
  <c r="L42" i="2"/>
  <c r="I43" i="2"/>
  <c r="J43" i="2"/>
  <c r="K43" i="2"/>
  <c r="L43" i="2"/>
  <c r="I44" i="2"/>
  <c r="J44" i="2"/>
  <c r="K44" i="2"/>
  <c r="L44" i="2"/>
  <c r="I45" i="2"/>
  <c r="J45" i="2"/>
  <c r="K45" i="2"/>
  <c r="L45" i="2"/>
  <c r="I46" i="2"/>
  <c r="J46" i="2"/>
  <c r="K46" i="2"/>
  <c r="I47" i="2"/>
  <c r="J47" i="2"/>
  <c r="K47" i="2"/>
  <c r="L47" i="2"/>
  <c r="I48" i="2"/>
  <c r="J48" i="2"/>
  <c r="K48" i="2"/>
  <c r="L48" i="2"/>
  <c r="I49" i="2"/>
  <c r="J49" i="2"/>
  <c r="K49" i="2"/>
  <c r="L49" i="2"/>
  <c r="I50" i="2"/>
  <c r="J50" i="2"/>
  <c r="K50" i="2"/>
  <c r="L50" i="2"/>
  <c r="I51" i="2"/>
  <c r="J51" i="2"/>
  <c r="K51" i="2"/>
  <c r="L51" i="2"/>
  <c r="I52" i="2"/>
  <c r="J52" i="2"/>
  <c r="K52" i="2"/>
  <c r="L52" i="2"/>
  <c r="I53" i="2"/>
  <c r="K53" i="2"/>
  <c r="L7" i="2"/>
  <c r="J7" i="2"/>
  <c r="K7" i="2"/>
  <c r="I7" i="2"/>
  <c r="L20" i="2" l="1"/>
  <c r="K20" i="2"/>
  <c r="J20" i="2"/>
  <c r="I20" i="2"/>
</calcChain>
</file>

<file path=xl/sharedStrings.xml><?xml version="1.0" encoding="utf-8"?>
<sst xmlns="http://schemas.openxmlformats.org/spreadsheetml/2006/main" count="84" uniqueCount="69">
  <si>
    <t>Итого расходов: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</si>
  <si>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</si>
  <si>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</si>
  <si>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</si>
  <si>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</si>
  <si>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</si>
  <si>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</si>
  <si>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</si>
  <si>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</si>
  <si>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</si>
  <si>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</si>
  <si>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</si>
  <si>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</si>
  <si>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</si>
  <si>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</si>
  <si>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</si>
  <si>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</si>
  <si>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</si>
  <si>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</si>
  <si>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</si>
  <si>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</si>
  <si>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</si>
  <si>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</si>
  <si>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</si>
  <si>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</si>
  <si>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</si>
  <si>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</si>
  <si>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</si>
  <si>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</si>
  <si>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</si>
  <si>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</si>
  <si>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</si>
  <si>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</si>
  <si>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</si>
  <si>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</si>
  <si>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</si>
  <si>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</si>
  <si>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</si>
  <si>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</si>
  <si>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</si>
  <si>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</si>
  <si>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</si>
  <si>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Наименование</t>
  </si>
  <si>
    <t>Под-раз-дел</t>
  </si>
  <si>
    <t>Раз-дел</t>
  </si>
  <si>
    <t xml:space="preserve">сумма </t>
  </si>
  <si>
    <t>%</t>
  </si>
  <si>
    <t>9=6-5</t>
  </si>
  <si>
    <t>11=6-4</t>
  </si>
  <si>
    <t>-</t>
  </si>
  <si>
    <t/>
  </si>
  <si>
    <t>Условно-утвержденные расходы</t>
  </si>
  <si>
    <t>Профессиональная подготовка, переподготовка и повышение квалификации</t>
  </si>
  <si>
    <t>Обслуживание государственного (муниципального) долга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</si>
  <si>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</si>
  <si>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 долга</t>
  </si>
  <si>
    <t>Функционирование высшего должностного лица субъекта Российской Федерации и муниципального образования</t>
  </si>
  <si>
    <t>( рублей)</t>
  </si>
  <si>
    <t>10=(6/5*100)-100</t>
  </si>
  <si>
    <t>10=(6/4*100)-100</t>
  </si>
  <si>
    <t>Водное хозяйство</t>
  </si>
  <si>
    <t>Распределение расходов  бюджета города на 2026 год и плановый период по разделам и подразделам функциональной классификации расходов бюджета</t>
  </si>
  <si>
    <t>2024 год    факт</t>
  </si>
  <si>
    <t>2025  (оценка)</t>
  </si>
  <si>
    <t>2026год</t>
  </si>
  <si>
    <t>Отклонение 2026 г. от 2025 г. (оценка)</t>
  </si>
  <si>
    <t xml:space="preserve">Отклонение 2026 г. от 2024 г. </t>
  </si>
  <si>
    <t>2027год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</si>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</sst>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5" formatCode="\ "/>
    <numFmt numFmtId="166" formatCode="#,##0.0;[Red]\-#,##0.0;0.0"/>
    <numFmt numFmtId="167" formatCode="00"/>
    <numFmt numFmtId="168" formatCode="0000"/>
    <numFmt numFmtId="169" formatCode="#,##0.0"/>
    <numFmt numFmtId="170" formatCode="0.0"/>
    <numFmt numFmtId="171" formatCode="#,##0;[Red]\-#,##0;0"/>
    <numFmt numFmtId="172" formatCode="#,##0;[Red]\-#,##0"/>
    <numFmt numFmtId="173" formatCode="#,##0.00_ ;[Red]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AE18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Alignment="1" applyProtection="1">
      <alignment wrapText="1"/>
      <protection hidden="1"/>
    </xf>
    <xf numFmtId="0" fontId="3" fillId="0" borderId="0" xfId="1" applyFont="1" applyProtection="1">
      <protection hidden="1"/>
    </xf>
    <xf numFmtId="168" fontId="3" fillId="0" borderId="4" xfId="1" applyNumberFormat="1" applyFont="1" applyBorder="1" applyProtection="1">
      <protection hidden="1"/>
    </xf>
    <xf numFmtId="167" fontId="3" fillId="0" borderId="4" xfId="1" applyNumberFormat="1" applyFont="1" applyBorder="1" applyProtection="1">
      <protection hidden="1"/>
    </xf>
    <xf numFmtId="0" fontId="3" fillId="0" borderId="0" xfId="1" applyFont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1" fillId="0" borderId="0" xfId="1" applyAlignment="1" applyProtection="1">
      <alignment vertical="center" wrapText="1"/>
      <protection hidden="1"/>
    </xf>
    <xf numFmtId="0" fontId="1" fillId="0" borderId="0" xfId="1" applyAlignment="1">
      <alignment vertical="center"/>
    </xf>
    <xf numFmtId="0" fontId="2" fillId="2" borderId="10" xfId="1" applyFont="1" applyFill="1" applyBorder="1" applyAlignment="1" applyProtection="1">
      <alignment horizontal="center" vertical="center" wrapText="1"/>
      <protection hidden="1"/>
    </xf>
    <xf numFmtId="167" fontId="2" fillId="4" borderId="1" xfId="1" applyNumberFormat="1" applyFont="1" applyFill="1" applyBorder="1" applyAlignment="1" applyProtection="1">
      <alignment horizontal="center" vertical="center"/>
      <protection hidden="1"/>
    </xf>
    <xf numFmtId="167" fontId="2" fillId="4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5" borderId="1" xfId="1" applyNumberFormat="1" applyFont="1" applyFill="1" applyBorder="1" applyAlignment="1" applyProtection="1">
      <alignment horizontal="center" vertical="center"/>
      <protection hidden="1"/>
    </xf>
    <xf numFmtId="167" fontId="2" fillId="5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5" borderId="1" xfId="1" applyNumberFormat="1" applyFont="1" applyFill="1" applyBorder="1" applyAlignment="1" applyProtection="1">
      <alignment horizontal="right" vertical="center"/>
      <protection hidden="1"/>
    </xf>
    <xf numFmtId="167" fontId="2" fillId="6" borderId="1" xfId="1" applyNumberFormat="1" applyFont="1" applyFill="1" applyBorder="1" applyAlignment="1" applyProtection="1">
      <alignment horizontal="center" vertical="center"/>
      <protection hidden="1"/>
    </xf>
    <xf numFmtId="167" fontId="2" fillId="6" borderId="1" xfId="1" applyNumberFormat="1" applyFont="1" applyFill="1" applyBorder="1" applyAlignment="1" applyProtection="1">
      <alignment horizontal="left" vertical="center" wrapText="1"/>
      <protection hidden="1"/>
    </xf>
    <xf numFmtId="169" fontId="4" fillId="6" borderId="1" xfId="1" applyNumberFormat="1" applyFont="1" applyFill="1" applyBorder="1" applyAlignment="1">
      <alignment horizontal="right" vertical="center"/>
    </xf>
    <xf numFmtId="166" fontId="2" fillId="6" borderId="1" xfId="1" applyNumberFormat="1" applyFont="1" applyFill="1" applyBorder="1" applyAlignment="1" applyProtection="1">
      <alignment horizontal="right" vertical="center"/>
      <protection hidden="1"/>
    </xf>
    <xf numFmtId="167" fontId="2" fillId="8" borderId="11" xfId="1" applyNumberFormat="1" applyFont="1" applyFill="1" applyBorder="1" applyAlignment="1" applyProtection="1">
      <alignment horizontal="center" vertical="center" wrapText="1"/>
      <protection hidden="1"/>
    </xf>
    <xf numFmtId="167" fontId="2" fillId="8" borderId="1" xfId="1" applyNumberFormat="1" applyFont="1" applyFill="1" applyBorder="1" applyAlignment="1" applyProtection="1">
      <alignment horizontal="center" vertical="center"/>
      <protection hidden="1"/>
    </xf>
    <xf numFmtId="167" fontId="2" fillId="8" borderId="1" xfId="1" applyNumberFormat="1" applyFont="1" applyFill="1" applyBorder="1" applyAlignment="1" applyProtection="1">
      <alignment horizontal="left" vertical="center" wrapText="1"/>
      <protection hidden="1"/>
    </xf>
    <xf numFmtId="169" fontId="4" fillId="8" borderId="1" xfId="1" applyNumberFormat="1" applyFont="1" applyFill="1" applyBorder="1" applyAlignment="1" applyProtection="1">
      <alignment horizontal="right" vertical="center"/>
      <protection hidden="1"/>
    </xf>
    <xf numFmtId="166" fontId="2" fillId="8" borderId="1" xfId="1" applyNumberFormat="1" applyFont="1" applyFill="1" applyBorder="1" applyAlignment="1" applyProtection="1">
      <alignment horizontal="right" vertical="center"/>
      <protection hidden="1"/>
    </xf>
    <xf numFmtId="167" fontId="2" fillId="9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9" borderId="1" xfId="1" applyNumberFormat="1" applyFont="1" applyFill="1" applyBorder="1" applyAlignment="1" applyProtection="1">
      <alignment horizontal="center" vertical="center"/>
      <protection hidden="1"/>
    </xf>
    <xf numFmtId="167" fontId="2" fillId="9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9" borderId="1" xfId="1" applyNumberFormat="1" applyFont="1" applyFill="1" applyBorder="1" applyAlignment="1" applyProtection="1">
      <alignment horizontal="right" vertical="center"/>
      <protection hidden="1"/>
    </xf>
    <xf numFmtId="166" fontId="2" fillId="10" borderId="1" xfId="1" applyNumberFormat="1" applyFont="1" applyFill="1" applyBorder="1" applyAlignment="1" applyProtection="1">
      <alignment horizontal="right" vertical="center"/>
      <protection hidden="1"/>
    </xf>
    <xf numFmtId="167" fontId="2" fillId="8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6" borderId="5" xfId="1" applyNumberFormat="1" applyFont="1" applyFill="1" applyBorder="1" applyAlignment="1" applyProtection="1">
      <alignment horizontal="center" vertical="center" wrapText="1"/>
      <protection hidden="1"/>
    </xf>
    <xf numFmtId="169" fontId="2" fillId="6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5" borderId="5" xfId="1" applyNumberFormat="1" applyFont="1" applyFill="1" applyBorder="1" applyAlignment="1" applyProtection="1">
      <alignment horizontal="center" vertical="center" wrapText="1"/>
      <protection hidden="1"/>
    </xf>
    <xf numFmtId="167" fontId="3" fillId="11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1" borderId="1" xfId="1" applyNumberFormat="1" applyFont="1" applyFill="1" applyBorder="1" applyAlignment="1" applyProtection="1">
      <alignment horizontal="center" vertical="center"/>
      <protection hidden="1"/>
    </xf>
    <xf numFmtId="167" fontId="3" fillId="11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1" borderId="1" xfId="1" applyNumberFormat="1" applyFont="1" applyFill="1" applyBorder="1" applyAlignment="1" applyProtection="1">
      <alignment horizontal="right" vertical="center"/>
      <protection hidden="1"/>
    </xf>
    <xf numFmtId="169" fontId="5" fillId="11" borderId="1" xfId="1" applyNumberFormat="1" applyFont="1" applyFill="1" applyBorder="1" applyAlignment="1">
      <alignment horizontal="right" vertical="center"/>
    </xf>
    <xf numFmtId="166" fontId="3" fillId="11" borderId="1" xfId="1" applyNumberFormat="1" applyFont="1" applyFill="1" applyBorder="1" applyAlignment="1" applyProtection="1">
      <alignment horizontal="right" vertical="center"/>
      <protection hidden="1"/>
    </xf>
    <xf numFmtId="166" fontId="5" fillId="11" borderId="1" xfId="1" applyNumberFormat="1" applyFont="1" applyFill="1" applyBorder="1" applyAlignment="1" applyProtection="1">
      <alignment horizontal="right" vertical="center"/>
      <protection hidden="1"/>
    </xf>
    <xf numFmtId="167" fontId="3" fillId="7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7" borderId="1" xfId="1" applyNumberFormat="1" applyFont="1" applyFill="1" applyBorder="1" applyAlignment="1" applyProtection="1">
      <alignment horizontal="center" vertical="center"/>
      <protection hidden="1"/>
    </xf>
    <xf numFmtId="167" fontId="3" fillId="7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7" borderId="1" xfId="1" applyNumberFormat="1" applyFont="1" applyFill="1" applyBorder="1" applyAlignment="1">
      <alignment horizontal="right" vertical="center"/>
    </xf>
    <xf numFmtId="166" fontId="3" fillId="7" borderId="1" xfId="1" applyNumberFormat="1" applyFont="1" applyFill="1" applyBorder="1" applyAlignment="1" applyProtection="1">
      <alignment horizontal="right" vertical="center"/>
      <protection hidden="1"/>
    </xf>
    <xf numFmtId="166" fontId="5" fillId="7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13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13" borderId="1" xfId="1" applyNumberFormat="1" applyFont="1" applyFill="1" applyBorder="1" applyAlignment="1" applyProtection="1">
      <alignment horizontal="center" vertical="center"/>
      <protection hidden="1"/>
    </xf>
    <xf numFmtId="167" fontId="2" fillId="13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13" borderId="1" xfId="1" applyNumberFormat="1" applyFont="1" applyFill="1" applyBorder="1" applyAlignment="1" applyProtection="1">
      <alignment horizontal="right" vertical="center"/>
      <protection hidden="1"/>
    </xf>
    <xf numFmtId="169" fontId="7" fillId="5" borderId="1" xfId="0" applyNumberFormat="1" applyFont="1" applyFill="1" applyBorder="1" applyAlignment="1">
      <alignment horizontal="right" vertical="center"/>
    </xf>
    <xf numFmtId="167" fontId="3" fillId="12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2" borderId="1" xfId="1" applyNumberFormat="1" applyFont="1" applyFill="1" applyBorder="1" applyAlignment="1" applyProtection="1">
      <alignment horizontal="center" vertical="center"/>
      <protection hidden="1"/>
    </xf>
    <xf numFmtId="167" fontId="3" fillId="12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2" borderId="1" xfId="1" applyNumberFormat="1" applyFont="1" applyFill="1" applyBorder="1" applyAlignment="1">
      <alignment horizontal="right" vertical="center"/>
    </xf>
    <xf numFmtId="166" fontId="5" fillId="12" borderId="1" xfId="1" applyNumberFormat="1" applyFont="1" applyFill="1" applyBorder="1" applyAlignment="1" applyProtection="1">
      <alignment horizontal="right" vertical="center"/>
      <protection hidden="1"/>
    </xf>
    <xf numFmtId="167" fontId="3" fillId="14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4" borderId="1" xfId="1" applyNumberFormat="1" applyFont="1" applyFill="1" applyBorder="1" applyAlignment="1" applyProtection="1">
      <alignment horizontal="center" vertical="center"/>
      <protection hidden="1"/>
    </xf>
    <xf numFmtId="167" fontId="3" fillId="14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4" borderId="1" xfId="1" applyNumberFormat="1" applyFont="1" applyFill="1" applyBorder="1" applyAlignment="1">
      <alignment horizontal="right" vertical="center"/>
    </xf>
    <xf numFmtId="166" fontId="5" fillId="14" borderId="1" xfId="1" applyNumberFormat="1" applyFont="1" applyFill="1" applyBorder="1" applyAlignment="1" applyProtection="1">
      <alignment horizontal="right" vertical="center"/>
      <protection hidden="1"/>
    </xf>
    <xf numFmtId="167" fontId="3" fillId="15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5" borderId="1" xfId="1" applyNumberFormat="1" applyFont="1" applyFill="1" applyBorder="1" applyAlignment="1" applyProtection="1">
      <alignment horizontal="center" vertical="center"/>
      <protection hidden="1"/>
    </xf>
    <xf numFmtId="167" fontId="3" fillId="15" borderId="1" xfId="1" applyNumberFormat="1" applyFont="1" applyFill="1" applyBorder="1" applyAlignment="1" applyProtection="1">
      <alignment horizontal="left" vertical="center" wrapText="1"/>
      <protection hidden="1"/>
    </xf>
    <xf numFmtId="169" fontId="6" fillId="15" borderId="1" xfId="0" applyNumberFormat="1" applyFont="1" applyFill="1" applyBorder="1" applyAlignment="1">
      <alignment horizontal="right" vertical="center"/>
    </xf>
    <xf numFmtId="169" fontId="5" fillId="15" borderId="1" xfId="1" applyNumberFormat="1" applyFont="1" applyFill="1" applyBorder="1" applyAlignment="1">
      <alignment horizontal="right" vertical="center"/>
    </xf>
    <xf numFmtId="166" fontId="5" fillId="15" borderId="1" xfId="1" applyNumberFormat="1" applyFont="1" applyFill="1" applyBorder="1" applyAlignment="1" applyProtection="1">
      <alignment horizontal="right" vertical="center"/>
      <protection hidden="1"/>
    </xf>
    <xf numFmtId="167" fontId="2" fillId="16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16" borderId="1" xfId="1" applyNumberFormat="1" applyFont="1" applyFill="1" applyBorder="1" applyAlignment="1" applyProtection="1">
      <alignment horizontal="center" vertical="center"/>
      <protection hidden="1"/>
    </xf>
    <xf numFmtId="167" fontId="2" fillId="16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16" borderId="1" xfId="1" applyNumberFormat="1" applyFont="1" applyFill="1" applyBorder="1" applyAlignment="1" applyProtection="1">
      <alignment horizontal="right" vertical="center"/>
      <protection hidden="1"/>
    </xf>
    <xf numFmtId="167" fontId="3" fillId="17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7" borderId="1" xfId="1" applyNumberFormat="1" applyFont="1" applyFill="1" applyBorder="1" applyAlignment="1" applyProtection="1">
      <alignment horizontal="center" vertical="center"/>
      <protection hidden="1"/>
    </xf>
    <xf numFmtId="167" fontId="3" fillId="17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7" borderId="1" xfId="1" applyNumberFormat="1" applyFont="1" applyFill="1" applyBorder="1" applyAlignment="1">
      <alignment horizontal="right" vertical="center"/>
    </xf>
    <xf numFmtId="166" fontId="5" fillId="17" borderId="1" xfId="1" applyNumberFormat="1" applyFont="1" applyFill="1" applyBorder="1" applyAlignment="1" applyProtection="1">
      <alignment horizontal="right" vertical="center"/>
      <protection hidden="1"/>
    </xf>
    <xf numFmtId="167" fontId="3" fillId="3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3" borderId="1" xfId="1" applyNumberFormat="1" applyFont="1" applyFill="1" applyBorder="1" applyAlignment="1" applyProtection="1">
      <alignment horizontal="center" vertical="center"/>
      <protection hidden="1"/>
    </xf>
    <xf numFmtId="167" fontId="3" fillId="3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3" borderId="1" xfId="1" applyNumberFormat="1" applyFont="1" applyFill="1" applyBorder="1" applyAlignment="1">
      <alignment horizontal="right" vertical="center"/>
    </xf>
    <xf numFmtId="166" fontId="5" fillId="3" borderId="1" xfId="1" applyNumberFormat="1" applyFont="1" applyFill="1" applyBorder="1" applyAlignment="1" applyProtection="1">
      <alignment horizontal="right" vertical="center"/>
      <protection hidden="1"/>
    </xf>
    <xf numFmtId="169" fontId="7" fillId="6" borderId="1" xfId="0" applyNumberFormat="1" applyFont="1" applyFill="1" applyBorder="1" applyAlignment="1">
      <alignment horizontal="right" vertical="center"/>
    </xf>
    <xf numFmtId="167" fontId="3" fillId="7" borderId="4" xfId="1" applyNumberFormat="1" applyFont="1" applyFill="1" applyBorder="1" applyProtection="1">
      <protection hidden="1"/>
    </xf>
    <xf numFmtId="168" fontId="3" fillId="7" borderId="4" xfId="1" applyNumberFormat="1" applyFont="1" applyFill="1" applyBorder="1" applyProtection="1">
      <protection hidden="1"/>
    </xf>
    <xf numFmtId="169" fontId="6" fillId="7" borderId="1" xfId="0" applyNumberFormat="1" applyFont="1" applyFill="1" applyBorder="1" applyAlignment="1">
      <alignment horizontal="right" vertical="center"/>
    </xf>
    <xf numFmtId="0" fontId="1" fillId="10" borderId="1" xfId="1" applyFill="1" applyBorder="1" applyProtection="1">
      <protection hidden="1"/>
    </xf>
    <xf numFmtId="0" fontId="2" fillId="10" borderId="2" xfId="1" applyFont="1" applyFill="1" applyBorder="1" applyProtection="1">
      <protection hidden="1"/>
    </xf>
    <xf numFmtId="169" fontId="7" fillId="16" borderId="1" xfId="0" applyNumberFormat="1" applyFont="1" applyFill="1" applyBorder="1" applyAlignment="1">
      <alignment horizontal="right" vertical="center"/>
    </xf>
    <xf numFmtId="169" fontId="6" fillId="17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horizontal="right" vertical="center"/>
    </xf>
    <xf numFmtId="169" fontId="6" fillId="12" borderId="1" xfId="0" applyNumberFormat="1" applyFont="1" applyFill="1" applyBorder="1" applyAlignment="1">
      <alignment horizontal="right" vertical="center"/>
    </xf>
    <xf numFmtId="169" fontId="7" fillId="13" borderId="1" xfId="0" applyNumberFormat="1" applyFont="1" applyFill="1" applyBorder="1" applyAlignment="1">
      <alignment horizontal="right" vertical="center"/>
    </xf>
    <xf numFmtId="169" fontId="6" fillId="14" borderId="1" xfId="0" applyNumberFormat="1" applyFont="1" applyFill="1" applyBorder="1" applyAlignment="1">
      <alignment horizontal="right" vertical="center"/>
    </xf>
    <xf numFmtId="169" fontId="7" fillId="9" borderId="1" xfId="0" applyNumberFormat="1" applyFont="1" applyFill="1" applyBorder="1" applyAlignment="1">
      <alignment horizontal="right" vertical="center"/>
    </xf>
    <xf numFmtId="169" fontId="6" fillId="3" borderId="1" xfId="0" applyNumberFormat="1" applyFont="1" applyFill="1" applyBorder="1" applyAlignment="1">
      <alignment horizontal="right" vertical="center"/>
    </xf>
    <xf numFmtId="169" fontId="7" fillId="8" borderId="1" xfId="0" applyNumberFormat="1" applyFont="1" applyFill="1" applyBorder="1" applyAlignment="1">
      <alignment horizontal="right" vertical="center"/>
    </xf>
    <xf numFmtId="169" fontId="6" fillId="11" borderId="1" xfId="0" applyNumberFormat="1" applyFont="1" applyFill="1" applyBorder="1" applyAlignment="1">
      <alignment horizontal="right" vertical="center"/>
    </xf>
    <xf numFmtId="169" fontId="7" fillId="10" borderId="1" xfId="0" applyNumberFormat="1" applyFont="1" applyFill="1" applyBorder="1" applyAlignment="1">
      <alignment vertical="center"/>
    </xf>
    <xf numFmtId="165" fontId="4" fillId="18" borderId="1" xfId="1" applyNumberFormat="1" applyFont="1" applyFill="1" applyBorder="1" applyProtection="1">
      <protection hidden="1"/>
    </xf>
    <xf numFmtId="169" fontId="8" fillId="18" borderId="3" xfId="1" applyNumberFormat="1" applyFont="1" applyFill="1" applyBorder="1" applyAlignment="1" applyProtection="1">
      <alignment vertical="center"/>
      <protection hidden="1"/>
    </xf>
    <xf numFmtId="166" fontId="4" fillId="18" borderId="1" xfId="1" applyNumberFormat="1" applyFont="1" applyFill="1" applyBorder="1" applyAlignment="1" applyProtection="1">
      <alignment horizontal="right" vertical="center"/>
      <protection hidden="1"/>
    </xf>
    <xf numFmtId="169" fontId="5" fillId="11" borderId="1" xfId="1" applyNumberFormat="1" applyFont="1" applyFill="1" applyBorder="1" applyAlignment="1">
      <alignment horizontal="center" vertical="center"/>
    </xf>
    <xf numFmtId="170" fontId="4" fillId="18" borderId="3" xfId="1" applyNumberFormat="1" applyFont="1" applyFill="1" applyBorder="1" applyAlignment="1" applyProtection="1">
      <alignment horizontal="center" vertical="center"/>
      <protection hidden="1"/>
    </xf>
    <xf numFmtId="169" fontId="3" fillId="3" borderId="1" xfId="1" applyNumberFormat="1" applyFont="1" applyFill="1" applyBorder="1" applyAlignment="1" applyProtection="1">
      <alignment horizontal="right" vertical="center" wrapText="1"/>
      <protection hidden="1"/>
    </xf>
    <xf numFmtId="169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18" borderId="1" xfId="1" applyFont="1" applyFill="1" applyBorder="1" applyAlignment="1" applyProtection="1">
      <alignment horizontal="center" vertical="center"/>
      <protection hidden="1"/>
    </xf>
    <xf numFmtId="0" fontId="9" fillId="18" borderId="1" xfId="1" applyFont="1" applyFill="1" applyBorder="1" applyAlignment="1" applyProtection="1">
      <alignment horizontal="center" vertical="center" wrapText="1"/>
      <protection hidden="1"/>
    </xf>
    <xf numFmtId="0" fontId="9" fillId="18" borderId="1" xfId="1" applyFont="1" applyFill="1" applyBorder="1" applyAlignment="1">
      <alignment horizontal="center" vertical="center"/>
    </xf>
    <xf numFmtId="0" fontId="9" fillId="18" borderId="1" xfId="1" applyFont="1" applyFill="1" applyBorder="1" applyAlignment="1">
      <alignment horizontal="center" vertical="center" wrapText="1"/>
    </xf>
    <xf numFmtId="4" fontId="5" fillId="11" borderId="1" xfId="1" applyNumberFormat="1" applyFont="1" applyFill="1" applyBorder="1" applyAlignment="1" applyProtection="1">
      <alignment horizontal="right" vertical="center"/>
      <protection hidden="1"/>
    </xf>
    <xf numFmtId="171" fontId="5" fillId="15" borderId="1" xfId="1" applyNumberFormat="1" applyFont="1" applyFill="1" applyBorder="1" applyAlignment="1" applyProtection="1">
      <alignment horizontal="right" vertical="center"/>
      <protection hidden="1"/>
    </xf>
    <xf numFmtId="171" fontId="2" fillId="16" borderId="1" xfId="1" applyNumberFormat="1" applyFont="1" applyFill="1" applyBorder="1" applyAlignment="1" applyProtection="1">
      <alignment horizontal="right" vertical="center"/>
      <protection hidden="1"/>
    </xf>
    <xf numFmtId="171" fontId="5" fillId="17" borderId="1" xfId="1" applyNumberFormat="1" applyFont="1" applyFill="1" applyBorder="1" applyAlignment="1" applyProtection="1">
      <alignment horizontal="right" vertical="center"/>
      <protection hidden="1"/>
    </xf>
    <xf numFmtId="172" fontId="1" fillId="0" borderId="0" xfId="1" applyNumberFormat="1" applyAlignment="1" applyProtection="1">
      <alignment vertical="center" wrapText="1"/>
      <protection hidden="1"/>
    </xf>
    <xf numFmtId="171" fontId="2" fillId="10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0" xfId="1" applyFont="1" applyFill="1" applyBorder="1" applyAlignment="1" applyProtection="1">
      <alignment horizontal="center" vertical="center" wrapText="1"/>
      <protection hidden="1"/>
    </xf>
    <xf numFmtId="0" fontId="2" fillId="2" borderId="3" xfId="1" applyFont="1" applyFill="1" applyBorder="1" applyAlignment="1" applyProtection="1">
      <alignment horizontal="center" vertical="center" wrapText="1"/>
      <protection hidden="1"/>
    </xf>
    <xf numFmtId="0" fontId="3" fillId="0" borderId="12" xfId="1" applyFont="1" applyBorder="1" applyAlignment="1" applyProtection="1">
      <alignment horizontal="right"/>
      <protection hidden="1"/>
    </xf>
    <xf numFmtId="0" fontId="0" fillId="0" borderId="12" xfId="0" applyBorder="1" applyAlignment="1"/>
    <xf numFmtId="0" fontId="2" fillId="0" borderId="0" xfId="1" applyFont="1" applyAlignment="1" applyProtection="1">
      <alignment horizontal="center" vertical="center" wrapText="1"/>
      <protection hidden="1"/>
    </xf>
    <xf numFmtId="167" fontId="2" fillId="0" borderId="4" xfId="1" applyNumberFormat="1" applyFont="1" applyBorder="1" applyProtection="1">
      <protection hidden="1"/>
    </xf>
    <xf numFmtId="167" fontId="2" fillId="0" borderId="5" xfId="1" applyNumberFormat="1" applyFont="1" applyBorder="1" applyProtection="1">
      <protection hidden="1"/>
    </xf>
    <xf numFmtId="167" fontId="2" fillId="0" borderId="7" xfId="1" applyNumberFormat="1" applyFont="1" applyBorder="1" applyProtection="1">
      <protection hidden="1"/>
    </xf>
    <xf numFmtId="167" fontId="2" fillId="0" borderId="8" xfId="1" applyNumberFormat="1" applyFont="1" applyBorder="1" applyProtection="1">
      <protection hidden="1"/>
    </xf>
    <xf numFmtId="0" fontId="2" fillId="2" borderId="2" xfId="1" applyFont="1" applyFill="1" applyBorder="1" applyAlignment="1" applyProtection="1">
      <alignment horizontal="center" vertical="center" wrapText="1"/>
      <protection hidden="1"/>
    </xf>
    <xf numFmtId="0" fontId="2" fillId="2" borderId="9" xfId="1" applyFont="1" applyFill="1" applyBorder="1" applyAlignment="1" applyProtection="1">
      <alignment horizontal="center" vertical="center" wrapText="1"/>
      <protection hidden="1"/>
    </xf>
    <xf numFmtId="169" fontId="2" fillId="8" borderId="1" xfId="1" applyNumberFormat="1" applyFont="1" applyFill="1" applyBorder="1" applyAlignment="1" applyProtection="1">
      <alignment horizontal="right" vertical="center"/>
      <protection hidden="1"/>
    </xf>
    <xf numFmtId="173" fontId="2" fillId="1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BAE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57"/>
  <sheetViews>
    <sheetView showGridLines="0" tabSelected="1" topLeftCell="C43" zoomScaleNormal="100" workbookViewId="0">
      <selection activeCell="M54" sqref="M54:N54"/>
    </sheetView>
  </sheetViews>
  <sheetFormatPr defaultRowHeight="12.75" x14ac:dyDescent="0.2"/>
  <cols>
    <col min="1" max="2" width="8.42578125" style="1" hidden="1" customWidth="1"/>
    <col min="3" max="3" width="5.28515625" style="1" customWidth="1"/>
    <col min="4" max="4" width="6.28515625" style="1" customWidth="1"/>
    <col min="5" max="5" width="50" style="1" customWidth="1"/>
    <col min="6" max="6" width="18.5703125" style="10" customWidth="1"/>
    <col min="7" max="7" width="18" style="10" customWidth="1"/>
    <col min="8" max="8" width="19.28515625" style="1" customWidth="1"/>
    <col min="9" max="9" width="15.85546875" style="1" customWidth="1"/>
    <col min="10" max="10" width="14.42578125" style="1" customWidth="1"/>
    <col min="11" max="11" width="18.28515625" style="1" customWidth="1"/>
    <col min="12" max="12" width="16.140625" style="1" customWidth="1"/>
    <col min="13" max="13" width="19.28515625" style="1" customWidth="1"/>
    <col min="14" max="14" width="17" style="1" customWidth="1"/>
    <col min="15" max="16384" width="9.140625" style="1"/>
  </cols>
  <sheetData>
    <row r="1" spans="1:14" ht="38.25" customHeight="1" x14ac:dyDescent="0.25">
      <c r="A1" s="4"/>
      <c r="B1" s="4"/>
      <c r="C1" s="123" t="s">
        <v>61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ht="15.75" hidden="1" customHeight="1" x14ac:dyDescent="0.25">
      <c r="A2" s="4"/>
      <c r="B2" s="4"/>
      <c r="C2" s="4"/>
      <c r="D2" s="4"/>
      <c r="E2" s="2"/>
      <c r="F2" s="8"/>
      <c r="G2" s="8"/>
      <c r="H2" s="4"/>
      <c r="I2" s="4"/>
      <c r="J2" s="4"/>
      <c r="K2" s="4"/>
      <c r="L2" s="4"/>
      <c r="M2" s="4"/>
    </row>
    <row r="3" spans="1:14" ht="15.75" customHeight="1" x14ac:dyDescent="0.25">
      <c r="A3" s="4"/>
      <c r="B3" s="4"/>
      <c r="C3" s="4"/>
      <c r="D3" s="4"/>
      <c r="E3" s="4"/>
      <c r="F3" s="7"/>
      <c r="G3" s="7"/>
      <c r="H3" s="4"/>
      <c r="I3" s="4"/>
      <c r="J3" s="4"/>
      <c r="K3" s="4"/>
      <c r="L3" s="121" t="s">
        <v>57</v>
      </c>
      <c r="M3" s="122"/>
      <c r="N3" s="122"/>
    </row>
    <row r="4" spans="1:14" ht="38.25" customHeight="1" x14ac:dyDescent="0.25">
      <c r="A4" s="4"/>
      <c r="B4" s="4"/>
      <c r="C4" s="119" t="s">
        <v>44</v>
      </c>
      <c r="D4" s="119" t="s">
        <v>43</v>
      </c>
      <c r="E4" s="119" t="s">
        <v>42</v>
      </c>
      <c r="F4" s="119" t="s">
        <v>62</v>
      </c>
      <c r="G4" s="119" t="s">
        <v>63</v>
      </c>
      <c r="H4" s="119" t="s">
        <v>64</v>
      </c>
      <c r="I4" s="128" t="s">
        <v>65</v>
      </c>
      <c r="J4" s="129"/>
      <c r="K4" s="128" t="s">
        <v>66</v>
      </c>
      <c r="L4" s="129"/>
      <c r="M4" s="119" t="s">
        <v>67</v>
      </c>
      <c r="N4" s="119" t="s">
        <v>68</v>
      </c>
    </row>
    <row r="5" spans="1:14" ht="15.75" x14ac:dyDescent="0.25">
      <c r="A5" s="4"/>
      <c r="B5" s="4"/>
      <c r="C5" s="120"/>
      <c r="D5" s="120"/>
      <c r="E5" s="120"/>
      <c r="F5" s="120"/>
      <c r="G5" s="120"/>
      <c r="H5" s="120"/>
      <c r="I5" s="11" t="s">
        <v>45</v>
      </c>
      <c r="J5" s="11" t="s">
        <v>46</v>
      </c>
      <c r="K5" s="11" t="s">
        <v>45</v>
      </c>
      <c r="L5" s="11" t="s">
        <v>46</v>
      </c>
      <c r="M5" s="120"/>
      <c r="N5" s="120"/>
    </row>
    <row r="6" spans="1:14" ht="21" customHeight="1" thickBot="1" x14ac:dyDescent="0.3">
      <c r="A6" s="4"/>
      <c r="B6" s="4"/>
      <c r="C6" s="109">
        <v>1</v>
      </c>
      <c r="D6" s="109">
        <v>2</v>
      </c>
      <c r="E6" s="109">
        <v>3</v>
      </c>
      <c r="F6" s="110">
        <v>4</v>
      </c>
      <c r="G6" s="110">
        <v>5</v>
      </c>
      <c r="H6" s="110">
        <v>6</v>
      </c>
      <c r="I6" s="111" t="s">
        <v>47</v>
      </c>
      <c r="J6" s="112" t="s">
        <v>58</v>
      </c>
      <c r="K6" s="111" t="s">
        <v>48</v>
      </c>
      <c r="L6" s="112" t="s">
        <v>59</v>
      </c>
      <c r="M6" s="110">
        <v>11</v>
      </c>
      <c r="N6" s="110">
        <v>12</v>
      </c>
    </row>
    <row r="7" spans="1:14" ht="15.75" customHeight="1" x14ac:dyDescent="0.25">
      <c r="A7" s="126">
        <v>100</v>
      </c>
      <c r="B7" s="127"/>
      <c r="C7" s="22">
        <v>1</v>
      </c>
      <c r="D7" s="23" t="s">
        <v>50</v>
      </c>
      <c r="E7" s="24" t="s">
        <v>41</v>
      </c>
      <c r="F7" s="130">
        <f>SUM(F8:F15)</f>
        <v>437663371.96000004</v>
      </c>
      <c r="G7" s="25">
        <f t="shared" ref="G7:H7" si="0">G8+G9+G10+G11+G12+G13+G14+G15</f>
        <v>469946385.99000001</v>
      </c>
      <c r="H7" s="25">
        <f>H8+H9+H10+H11+H12+H13+H14+H15</f>
        <v>552963788.5</v>
      </c>
      <c r="I7" s="26">
        <f>H7-G7</f>
        <v>83017402.50999999</v>
      </c>
      <c r="J7" s="26">
        <f>(H7/G7*100)-100</f>
        <v>17.665292251394504</v>
      </c>
      <c r="K7" s="26">
        <f>H7-F7</f>
        <v>115300416.53999996</v>
      </c>
      <c r="L7" s="26">
        <f>H7/F7*100-100</f>
        <v>26.344543301315554</v>
      </c>
      <c r="M7" s="130">
        <f t="shared" ref="M7:N7" si="1">SUM(M8:M15)</f>
        <v>477202602.91000003</v>
      </c>
      <c r="N7" s="130">
        <f t="shared" si="1"/>
        <v>494871738.44</v>
      </c>
    </row>
    <row r="8" spans="1:14" ht="47.25" customHeight="1" x14ac:dyDescent="0.25">
      <c r="A8" s="6"/>
      <c r="B8" s="5">
        <v>102</v>
      </c>
      <c r="C8" s="36">
        <v>1</v>
      </c>
      <c r="D8" s="37">
        <v>2</v>
      </c>
      <c r="E8" s="38" t="s">
        <v>56</v>
      </c>
      <c r="F8" s="39">
        <v>2769002.11</v>
      </c>
      <c r="G8" s="40">
        <v>2614702.89</v>
      </c>
      <c r="H8" s="41">
        <v>2987591.52</v>
      </c>
      <c r="I8" s="42">
        <f t="shared" ref="I8:I55" si="2">H8-G8</f>
        <v>372888.62999999989</v>
      </c>
      <c r="J8" s="42">
        <f t="shared" ref="J8:J55" si="3">(H8/G8*100)-100</f>
        <v>14.261223767569248</v>
      </c>
      <c r="K8" s="42">
        <f t="shared" ref="K8:K55" si="4">H8-F8</f>
        <v>218589.41000000015</v>
      </c>
      <c r="L8" s="42">
        <f t="shared" ref="L8:L55" si="5">H8/F8*100-100</f>
        <v>7.8941583038374858</v>
      </c>
      <c r="M8" s="113">
        <v>3107095.18</v>
      </c>
      <c r="N8" s="113">
        <v>3231378.99</v>
      </c>
    </row>
    <row r="9" spans="1:14" ht="63" customHeight="1" x14ac:dyDescent="0.25">
      <c r="A9" s="6"/>
      <c r="B9" s="5">
        <v>103</v>
      </c>
      <c r="C9" s="36">
        <v>1</v>
      </c>
      <c r="D9" s="37">
        <v>3</v>
      </c>
      <c r="E9" s="38" t="s">
        <v>40</v>
      </c>
      <c r="F9" s="39">
        <v>22287039.210000001</v>
      </c>
      <c r="G9" s="40">
        <v>22183374.719999999</v>
      </c>
      <c r="H9" s="41">
        <v>29848342.07</v>
      </c>
      <c r="I9" s="42">
        <f t="shared" si="2"/>
        <v>7664967.3500000015</v>
      </c>
      <c r="J9" s="42">
        <f t="shared" si="3"/>
        <v>34.552756047029447</v>
      </c>
      <c r="K9" s="42">
        <f t="shared" si="4"/>
        <v>7561302.8599999994</v>
      </c>
      <c r="L9" s="42">
        <f t="shared" si="5"/>
        <v>33.926906076457698</v>
      </c>
      <c r="M9" s="113">
        <v>18952070.039999999</v>
      </c>
      <c r="N9" s="113">
        <v>19710152.84</v>
      </c>
    </row>
    <row r="10" spans="1:14" ht="63" customHeight="1" x14ac:dyDescent="0.25">
      <c r="A10" s="6"/>
      <c r="B10" s="5">
        <v>104</v>
      </c>
      <c r="C10" s="36">
        <v>1</v>
      </c>
      <c r="D10" s="37">
        <v>4</v>
      </c>
      <c r="E10" s="38" t="s">
        <v>39</v>
      </c>
      <c r="F10" s="39">
        <v>202874941.97999999</v>
      </c>
      <c r="G10" s="40">
        <v>197998339.90000001</v>
      </c>
      <c r="H10" s="41">
        <v>265803830.52000001</v>
      </c>
      <c r="I10" s="42">
        <f t="shared" si="2"/>
        <v>67805490.620000005</v>
      </c>
      <c r="J10" s="42">
        <f t="shared" si="3"/>
        <v>34.245484408730647</v>
      </c>
      <c r="K10" s="42">
        <f t="shared" si="4"/>
        <v>62928888.540000021</v>
      </c>
      <c r="L10" s="42">
        <f t="shared" si="5"/>
        <v>31.018561447674358</v>
      </c>
      <c r="M10" s="113">
        <v>259531292.58000001</v>
      </c>
      <c r="N10" s="113">
        <v>269906564.30000001</v>
      </c>
    </row>
    <row r="11" spans="1:14" ht="15.75" customHeight="1" x14ac:dyDescent="0.25">
      <c r="A11" s="6"/>
      <c r="B11" s="5">
        <v>105</v>
      </c>
      <c r="C11" s="36">
        <v>1</v>
      </c>
      <c r="D11" s="37">
        <v>5</v>
      </c>
      <c r="E11" s="38" t="s">
        <v>38</v>
      </c>
      <c r="F11" s="105">
        <v>0</v>
      </c>
      <c r="G11" s="40">
        <v>16700</v>
      </c>
      <c r="H11" s="41">
        <v>637500</v>
      </c>
      <c r="I11" s="42">
        <f t="shared" si="2"/>
        <v>620800</v>
      </c>
      <c r="J11" s="42">
        <f t="shared" si="3"/>
        <v>3717.3652694610782</v>
      </c>
      <c r="K11" s="42">
        <f t="shared" si="4"/>
        <v>637500</v>
      </c>
      <c r="L11" s="42" t="e">
        <f t="shared" si="5"/>
        <v>#DIV/0!</v>
      </c>
      <c r="M11" s="113">
        <v>82200</v>
      </c>
      <c r="N11" s="113">
        <v>31500</v>
      </c>
    </row>
    <row r="12" spans="1:14" ht="47.25" customHeight="1" x14ac:dyDescent="0.25">
      <c r="A12" s="6"/>
      <c r="B12" s="5">
        <v>106</v>
      </c>
      <c r="C12" s="36">
        <v>1</v>
      </c>
      <c r="D12" s="37">
        <v>6</v>
      </c>
      <c r="E12" s="38" t="s">
        <v>37</v>
      </c>
      <c r="F12" s="39">
        <v>64092416.390000001</v>
      </c>
      <c r="G12" s="40">
        <v>59225159.399999999</v>
      </c>
      <c r="H12" s="41">
        <v>78639324.260000005</v>
      </c>
      <c r="I12" s="42">
        <f t="shared" si="2"/>
        <v>19414164.860000007</v>
      </c>
      <c r="J12" s="42">
        <f t="shared" si="3"/>
        <v>32.780266117781025</v>
      </c>
      <c r="K12" s="42">
        <f t="shared" si="4"/>
        <v>14546907.870000005</v>
      </c>
      <c r="L12" s="42">
        <f t="shared" si="5"/>
        <v>22.696769273735299</v>
      </c>
      <c r="M12" s="113">
        <v>74068511.799999997</v>
      </c>
      <c r="N12" s="113">
        <v>77031252.260000005</v>
      </c>
    </row>
    <row r="13" spans="1:14" ht="31.5" customHeight="1" x14ac:dyDescent="0.25">
      <c r="A13" s="6"/>
      <c r="B13" s="5">
        <v>107</v>
      </c>
      <c r="C13" s="36">
        <v>1</v>
      </c>
      <c r="D13" s="37">
        <v>7</v>
      </c>
      <c r="E13" s="38" t="s">
        <v>36</v>
      </c>
      <c r="F13" s="39">
        <v>0</v>
      </c>
      <c r="G13" s="40">
        <v>41284300</v>
      </c>
      <c r="H13" s="41"/>
      <c r="I13" s="42">
        <f t="shared" si="2"/>
        <v>-41284300</v>
      </c>
      <c r="J13" s="42">
        <f t="shared" si="3"/>
        <v>-100</v>
      </c>
      <c r="K13" s="42">
        <f t="shared" si="4"/>
        <v>0</v>
      </c>
      <c r="L13" s="42" t="e">
        <f t="shared" si="5"/>
        <v>#DIV/0!</v>
      </c>
      <c r="M13" s="113">
        <v>0</v>
      </c>
      <c r="N13" s="113">
        <v>0</v>
      </c>
    </row>
    <row r="14" spans="1:14" ht="15.75" customHeight="1" x14ac:dyDescent="0.25">
      <c r="A14" s="6"/>
      <c r="B14" s="5">
        <v>111</v>
      </c>
      <c r="C14" s="36">
        <v>1</v>
      </c>
      <c r="D14" s="37">
        <v>11</v>
      </c>
      <c r="E14" s="38" t="s">
        <v>35</v>
      </c>
      <c r="F14" s="39">
        <v>23499005.600000001</v>
      </c>
      <c r="G14" s="40">
        <v>0</v>
      </c>
      <c r="H14" s="41">
        <v>6000000</v>
      </c>
      <c r="I14" s="42">
        <f t="shared" si="2"/>
        <v>6000000</v>
      </c>
      <c r="J14" s="42" t="e">
        <f t="shared" si="3"/>
        <v>#DIV/0!</v>
      </c>
      <c r="K14" s="42">
        <f t="shared" si="4"/>
        <v>-17499005.600000001</v>
      </c>
      <c r="L14" s="42" t="s">
        <v>49</v>
      </c>
      <c r="M14" s="113">
        <v>0</v>
      </c>
      <c r="N14" s="113">
        <v>0</v>
      </c>
    </row>
    <row r="15" spans="1:14" ht="15.75" customHeight="1" x14ac:dyDescent="0.25">
      <c r="A15" s="6"/>
      <c r="B15" s="5">
        <v>113</v>
      </c>
      <c r="C15" s="36">
        <v>1</v>
      </c>
      <c r="D15" s="37">
        <v>13</v>
      </c>
      <c r="E15" s="38" t="s">
        <v>34</v>
      </c>
      <c r="F15" s="39">
        <v>122140966.67</v>
      </c>
      <c r="G15" s="40">
        <v>146623809.08000001</v>
      </c>
      <c r="H15" s="41">
        <v>169047200.13</v>
      </c>
      <c r="I15" s="42">
        <f t="shared" si="2"/>
        <v>22423391.049999982</v>
      </c>
      <c r="J15" s="42">
        <f t="shared" si="3"/>
        <v>15.29314453818715</v>
      </c>
      <c r="K15" s="42">
        <f t="shared" si="4"/>
        <v>46906233.459999993</v>
      </c>
      <c r="L15" s="42">
        <f t="shared" si="5"/>
        <v>38.403358626373972</v>
      </c>
      <c r="M15" s="113">
        <v>121461433.31</v>
      </c>
      <c r="N15" s="113">
        <v>124960890.05</v>
      </c>
    </row>
    <row r="16" spans="1:14" ht="31.5" customHeight="1" x14ac:dyDescent="0.25">
      <c r="A16" s="124">
        <v>300</v>
      </c>
      <c r="B16" s="125"/>
      <c r="C16" s="33">
        <v>3</v>
      </c>
      <c r="D16" s="18" t="s">
        <v>50</v>
      </c>
      <c r="E16" s="19" t="s">
        <v>33</v>
      </c>
      <c r="F16" s="34">
        <f>F17+F19+F18</f>
        <v>88293556.810000002</v>
      </c>
      <c r="G16" s="34">
        <f>G17+G19+G18</f>
        <v>106726917.12</v>
      </c>
      <c r="H16" s="34">
        <f>H17+H19+H18</f>
        <v>88807945.090000004</v>
      </c>
      <c r="I16" s="21">
        <f t="shared" si="2"/>
        <v>-17918972.030000001</v>
      </c>
      <c r="J16" s="21">
        <f t="shared" si="3"/>
        <v>-16.789552732842964</v>
      </c>
      <c r="K16" s="21">
        <f t="shared" si="4"/>
        <v>514388.28000000119</v>
      </c>
      <c r="L16" s="21">
        <f t="shared" si="5"/>
        <v>0.58258869456003026</v>
      </c>
      <c r="M16" s="34">
        <f t="shared" ref="M16:N16" si="6">M17+M19+M18</f>
        <v>90546924.069999993</v>
      </c>
      <c r="N16" s="34">
        <f t="shared" si="6"/>
        <v>93269209.629999995</v>
      </c>
    </row>
    <row r="17" spans="1:14" ht="15.75" customHeight="1" x14ac:dyDescent="0.25">
      <c r="A17" s="6"/>
      <c r="B17" s="5">
        <v>304</v>
      </c>
      <c r="C17" s="80">
        <v>3</v>
      </c>
      <c r="D17" s="81">
        <v>4</v>
      </c>
      <c r="E17" s="82" t="s">
        <v>32</v>
      </c>
      <c r="F17" s="107">
        <v>12419400</v>
      </c>
      <c r="G17" s="83">
        <v>14277342.5</v>
      </c>
      <c r="H17" s="83">
        <v>22489800</v>
      </c>
      <c r="I17" s="84">
        <f t="shared" si="2"/>
        <v>8212457.5</v>
      </c>
      <c r="J17" s="84">
        <f t="shared" si="3"/>
        <v>57.52091119198127</v>
      </c>
      <c r="K17" s="84">
        <f t="shared" si="4"/>
        <v>10070400</v>
      </c>
      <c r="L17" s="84">
        <f t="shared" si="5"/>
        <v>81.086042804000215</v>
      </c>
      <c r="M17" s="108">
        <v>22489800</v>
      </c>
      <c r="N17" s="108">
        <v>22489800</v>
      </c>
    </row>
    <row r="18" spans="1:14" ht="47.25" customHeight="1" x14ac:dyDescent="0.25">
      <c r="A18" s="6"/>
      <c r="B18" s="5">
        <v>314</v>
      </c>
      <c r="C18" s="80">
        <v>3</v>
      </c>
      <c r="D18" s="81">
        <v>10</v>
      </c>
      <c r="E18" s="82" t="s">
        <v>54</v>
      </c>
      <c r="F18" s="107">
        <v>74779286.140000001</v>
      </c>
      <c r="G18" s="83">
        <v>58477653.259999998</v>
      </c>
      <c r="H18" s="83">
        <v>65098783.549999997</v>
      </c>
      <c r="I18" s="84">
        <f>H18-G18</f>
        <v>6621130.2899999991</v>
      </c>
      <c r="J18" s="84">
        <f t="shared" si="3"/>
        <v>11.322496579268517</v>
      </c>
      <c r="K18" s="84">
        <f t="shared" si="4"/>
        <v>-9680502.5900000036</v>
      </c>
      <c r="L18" s="84">
        <f t="shared" si="5"/>
        <v>-12.945433273963587</v>
      </c>
      <c r="M18" s="108">
        <v>68057124.069999993</v>
      </c>
      <c r="N18" s="108">
        <v>70779409.629999995</v>
      </c>
    </row>
    <row r="19" spans="1:14" ht="15.75" customHeight="1" x14ac:dyDescent="0.25">
      <c r="A19" s="124">
        <v>400</v>
      </c>
      <c r="B19" s="125"/>
      <c r="C19" s="80">
        <v>3</v>
      </c>
      <c r="D19" s="81">
        <v>14</v>
      </c>
      <c r="E19" s="82" t="s">
        <v>31</v>
      </c>
      <c r="F19" s="107">
        <v>1094870.67</v>
      </c>
      <c r="G19" s="83">
        <v>33971921.359999999</v>
      </c>
      <c r="H19" s="83">
        <v>1219361.54</v>
      </c>
      <c r="I19" s="84">
        <f t="shared" si="2"/>
        <v>-32752559.82</v>
      </c>
      <c r="J19" s="84">
        <f t="shared" si="3"/>
        <v>-96.410678315546406</v>
      </c>
      <c r="K19" s="84">
        <f t="shared" si="4"/>
        <v>124490.87000000011</v>
      </c>
      <c r="L19" s="84">
        <f t="shared" si="5"/>
        <v>11.370372173728981</v>
      </c>
      <c r="M19" s="108">
        <v>0</v>
      </c>
      <c r="N19" s="108">
        <v>0</v>
      </c>
    </row>
    <row r="20" spans="1:14" ht="15.75" customHeight="1" x14ac:dyDescent="0.25">
      <c r="A20" s="6"/>
      <c r="B20" s="5">
        <v>405</v>
      </c>
      <c r="C20" s="35">
        <v>4</v>
      </c>
      <c r="D20" s="15" t="s">
        <v>50</v>
      </c>
      <c r="E20" s="16" t="s">
        <v>30</v>
      </c>
      <c r="F20" s="54">
        <f>SUM(F21:F25)</f>
        <v>1919042137.9000001</v>
      </c>
      <c r="G20" s="54">
        <f>SUM(G21:G25)</f>
        <v>1053169989.89</v>
      </c>
      <c r="H20" s="54">
        <f t="shared" ref="G20:N20" si="7">H21+H23+H24+H25+H22</f>
        <v>954747290.32000005</v>
      </c>
      <c r="I20" s="54">
        <f t="shared" si="7"/>
        <v>-98422699.569999993</v>
      </c>
      <c r="J20" s="54">
        <f t="shared" si="7"/>
        <v>397.16190329452593</v>
      </c>
      <c r="K20" s="54">
        <f t="shared" si="7"/>
        <v>-704820104.9799999</v>
      </c>
      <c r="L20" s="54">
        <f t="shared" si="7"/>
        <v>-6.0739418319083001</v>
      </c>
      <c r="M20" s="54">
        <f t="shared" ref="M20:N20" si="8">SUM(M21:M25)</f>
        <v>540979475.20000005</v>
      </c>
      <c r="N20" s="54">
        <f t="shared" si="8"/>
        <v>541846961.18000007</v>
      </c>
    </row>
    <row r="21" spans="1:14" ht="15.75" customHeight="1" x14ac:dyDescent="0.25">
      <c r="A21" s="6"/>
      <c r="B21" s="5">
        <v>408</v>
      </c>
      <c r="C21" s="65">
        <v>4</v>
      </c>
      <c r="D21" s="66">
        <v>5</v>
      </c>
      <c r="E21" s="67" t="s">
        <v>29</v>
      </c>
      <c r="F21" s="68">
        <v>16289995.539999999</v>
      </c>
      <c r="G21" s="69">
        <v>3008393.9</v>
      </c>
      <c r="H21" s="69">
        <v>17631259.030000001</v>
      </c>
      <c r="I21" s="70">
        <f t="shared" si="2"/>
        <v>14622865.130000001</v>
      </c>
      <c r="J21" s="70">
        <f t="shared" si="3"/>
        <v>486.06883327346202</v>
      </c>
      <c r="K21" s="70">
        <f t="shared" si="4"/>
        <v>1341263.4900000021</v>
      </c>
      <c r="L21" s="70">
        <f t="shared" si="5"/>
        <v>8.2336639485660896</v>
      </c>
      <c r="M21" s="68">
        <v>17781854.010000002</v>
      </c>
      <c r="N21" s="68">
        <v>17938471.550000001</v>
      </c>
    </row>
    <row r="22" spans="1:14" ht="15.75" customHeight="1" x14ac:dyDescent="0.25">
      <c r="A22" s="6"/>
      <c r="B22" s="5"/>
      <c r="C22" s="65">
        <v>4</v>
      </c>
      <c r="D22" s="66">
        <v>6</v>
      </c>
      <c r="E22" s="67" t="s">
        <v>60</v>
      </c>
      <c r="F22" s="68">
        <v>259474742.59999999</v>
      </c>
      <c r="G22" s="69">
        <v>101024033.72</v>
      </c>
      <c r="H22" s="69">
        <v>0</v>
      </c>
      <c r="I22" s="114">
        <f t="shared" si="2"/>
        <v>-101024033.72</v>
      </c>
      <c r="J22" s="70">
        <f t="shared" si="3"/>
        <v>-100</v>
      </c>
      <c r="K22" s="70"/>
      <c r="L22" s="70"/>
      <c r="M22" s="68">
        <v>0</v>
      </c>
      <c r="N22" s="68">
        <v>0</v>
      </c>
    </row>
    <row r="23" spans="1:14" ht="15.75" customHeight="1" x14ac:dyDescent="0.25">
      <c r="A23" s="6"/>
      <c r="B23" s="5">
        <v>409</v>
      </c>
      <c r="C23" s="65">
        <v>4</v>
      </c>
      <c r="D23" s="66">
        <v>8</v>
      </c>
      <c r="E23" s="67" t="s">
        <v>28</v>
      </c>
      <c r="F23" s="68">
        <v>232314551.38</v>
      </c>
      <c r="G23" s="69">
        <v>336307096.12</v>
      </c>
      <c r="H23" s="69">
        <v>306076368</v>
      </c>
      <c r="I23" s="114">
        <f t="shared" si="2"/>
        <v>-30230728.120000005</v>
      </c>
      <c r="J23" s="70">
        <f t="shared" si="3"/>
        <v>-8.9890247540935491</v>
      </c>
      <c r="K23" s="70">
        <f t="shared" si="4"/>
        <v>73761816.620000005</v>
      </c>
      <c r="L23" s="70">
        <f t="shared" si="5"/>
        <v>31.750837897083272</v>
      </c>
      <c r="M23" s="68">
        <v>625000</v>
      </c>
      <c r="N23" s="68">
        <v>0</v>
      </c>
    </row>
    <row r="24" spans="1:14" ht="31.5" customHeight="1" x14ac:dyDescent="0.25">
      <c r="A24" s="6"/>
      <c r="B24" s="5">
        <v>412</v>
      </c>
      <c r="C24" s="65">
        <v>4</v>
      </c>
      <c r="D24" s="66">
        <v>9</v>
      </c>
      <c r="E24" s="67" t="s">
        <v>27</v>
      </c>
      <c r="F24" s="68">
        <v>1272855118.47</v>
      </c>
      <c r="G24" s="69">
        <v>480808038.73000002</v>
      </c>
      <c r="H24" s="69">
        <v>469361258.67000002</v>
      </c>
      <c r="I24" s="114">
        <f t="shared" si="2"/>
        <v>-11446780.060000002</v>
      </c>
      <c r="J24" s="70">
        <f t="shared" si="3"/>
        <v>-2.3807380779729499</v>
      </c>
      <c r="K24" s="70">
        <f t="shared" si="4"/>
        <v>-803493859.79999995</v>
      </c>
      <c r="L24" s="70">
        <f t="shared" si="5"/>
        <v>-63.125319460223992</v>
      </c>
      <c r="M24" s="68">
        <v>383754145.44999999</v>
      </c>
      <c r="N24" s="68">
        <v>379919524.06</v>
      </c>
    </row>
    <row r="25" spans="1:14" ht="15.75" customHeight="1" x14ac:dyDescent="0.25">
      <c r="A25" s="124">
        <v>500</v>
      </c>
      <c r="B25" s="125"/>
      <c r="C25" s="65">
        <v>4</v>
      </c>
      <c r="D25" s="66">
        <v>12</v>
      </c>
      <c r="E25" s="67" t="s">
        <v>26</v>
      </c>
      <c r="F25" s="68">
        <v>138107729.91</v>
      </c>
      <c r="G25" s="69">
        <v>132022427.42</v>
      </c>
      <c r="H25" s="69">
        <v>161678404.62</v>
      </c>
      <c r="I25" s="114">
        <f t="shared" si="2"/>
        <v>29655977.200000003</v>
      </c>
      <c r="J25" s="70">
        <f t="shared" si="3"/>
        <v>22.462832853130394</v>
      </c>
      <c r="K25" s="70">
        <f t="shared" si="4"/>
        <v>23570674.710000008</v>
      </c>
      <c r="L25" s="70">
        <f t="shared" si="5"/>
        <v>17.06687578266633</v>
      </c>
      <c r="M25" s="68">
        <v>138818475.74000001</v>
      </c>
      <c r="N25" s="68">
        <v>143988965.56999999</v>
      </c>
    </row>
    <row r="26" spans="1:14" ht="15.75" customHeight="1" x14ac:dyDescent="0.25">
      <c r="A26" s="6"/>
      <c r="B26" s="5">
        <v>501</v>
      </c>
      <c r="C26" s="71">
        <v>5</v>
      </c>
      <c r="D26" s="72" t="s">
        <v>50</v>
      </c>
      <c r="E26" s="73" t="s">
        <v>25</v>
      </c>
      <c r="F26" s="91">
        <f>F27+F28+F29+F30</f>
        <v>2573460130.1900001</v>
      </c>
      <c r="G26" s="91">
        <f t="shared" ref="G26:H26" si="9">G27+G28+G29+G30</f>
        <v>595517319.72000003</v>
      </c>
      <c r="H26" s="91">
        <f t="shared" si="9"/>
        <v>651355949.92999995</v>
      </c>
      <c r="I26" s="115">
        <f t="shared" si="2"/>
        <v>55838630.209999919</v>
      </c>
      <c r="J26" s="74">
        <f t="shared" si="3"/>
        <v>9.3764913900831885</v>
      </c>
      <c r="K26" s="74">
        <f t="shared" si="4"/>
        <v>-1922104180.2600002</v>
      </c>
      <c r="L26" s="74">
        <f t="shared" si="5"/>
        <v>-74.68948742244902</v>
      </c>
      <c r="M26" s="91">
        <f>M27+M28+M29+M30</f>
        <v>236579630.05000001</v>
      </c>
      <c r="N26" s="91">
        <f>N27+N28+N29+N30</f>
        <v>1202299356.9200001</v>
      </c>
    </row>
    <row r="27" spans="1:14" ht="15.75" customHeight="1" x14ac:dyDescent="0.25">
      <c r="A27" s="6"/>
      <c r="B27" s="5">
        <v>503</v>
      </c>
      <c r="C27" s="75">
        <v>5</v>
      </c>
      <c r="D27" s="76">
        <v>1</v>
      </c>
      <c r="E27" s="77" t="s">
        <v>24</v>
      </c>
      <c r="F27" s="92">
        <v>381171958.14999998</v>
      </c>
      <c r="G27" s="78">
        <v>117863913.04000001</v>
      </c>
      <c r="H27" s="78">
        <v>55856535.75</v>
      </c>
      <c r="I27" s="116">
        <f t="shared" si="2"/>
        <v>-62007377.290000007</v>
      </c>
      <c r="J27" s="79">
        <f t="shared" si="3"/>
        <v>-52.609298037607395</v>
      </c>
      <c r="K27" s="79">
        <f t="shared" si="4"/>
        <v>-325315422.39999998</v>
      </c>
      <c r="L27" s="79">
        <f t="shared" si="5"/>
        <v>-85.346105725852169</v>
      </c>
      <c r="M27" s="92">
        <v>12486700</v>
      </c>
      <c r="N27" s="92">
        <v>12288700</v>
      </c>
    </row>
    <row r="28" spans="1:14" ht="31.5" customHeight="1" x14ac:dyDescent="0.25">
      <c r="A28" s="6"/>
      <c r="B28" s="5">
        <v>505</v>
      </c>
      <c r="C28" s="75">
        <v>5</v>
      </c>
      <c r="D28" s="76">
        <v>2</v>
      </c>
      <c r="E28" s="77" t="s">
        <v>23</v>
      </c>
      <c r="F28" s="92">
        <v>1502596257.74</v>
      </c>
      <c r="G28" s="78">
        <v>136945161.18000001</v>
      </c>
      <c r="H28" s="78">
        <v>366208380</v>
      </c>
      <c r="I28" s="116">
        <f t="shared" si="2"/>
        <v>229263218.81999999</v>
      </c>
      <c r="J28" s="79">
        <f t="shared" si="3"/>
        <v>167.41242760571697</v>
      </c>
      <c r="K28" s="79">
        <f t="shared" si="4"/>
        <v>-1136387877.74</v>
      </c>
      <c r="L28" s="79">
        <f t="shared" si="5"/>
        <v>-75.628291491235274</v>
      </c>
      <c r="M28" s="92">
        <v>88112328</v>
      </c>
      <c r="N28" s="92">
        <v>1054532401</v>
      </c>
    </row>
    <row r="29" spans="1:14" ht="31.5" customHeight="1" x14ac:dyDescent="0.25">
      <c r="A29" s="6">
        <v>700</v>
      </c>
      <c r="B29" s="5"/>
      <c r="C29" s="75">
        <v>5</v>
      </c>
      <c r="D29" s="76">
        <v>3</v>
      </c>
      <c r="E29" s="77" t="s">
        <v>22</v>
      </c>
      <c r="F29" s="92">
        <v>601955776.45000005</v>
      </c>
      <c r="G29" s="78">
        <v>260799629.59999999</v>
      </c>
      <c r="H29" s="78">
        <v>131428926.38</v>
      </c>
      <c r="I29" s="116">
        <f t="shared" si="2"/>
        <v>-129370703.22</v>
      </c>
      <c r="J29" s="79">
        <f t="shared" si="3"/>
        <v>-49.605401441106956</v>
      </c>
      <c r="K29" s="79">
        <f t="shared" si="4"/>
        <v>-470526850.07000005</v>
      </c>
      <c r="L29" s="79">
        <f t="shared" si="5"/>
        <v>-78.166348505683487</v>
      </c>
      <c r="M29" s="92">
        <v>82851070.439999998</v>
      </c>
      <c r="N29" s="92">
        <v>80450137.019999996</v>
      </c>
    </row>
    <row r="30" spans="1:14" ht="15.75" customHeight="1" x14ac:dyDescent="0.25">
      <c r="A30" s="124"/>
      <c r="B30" s="125">
        <v>701</v>
      </c>
      <c r="C30" s="75">
        <v>5</v>
      </c>
      <c r="D30" s="76">
        <v>5</v>
      </c>
      <c r="E30" s="77" t="s">
        <v>21</v>
      </c>
      <c r="F30" s="92">
        <v>87736137.849999994</v>
      </c>
      <c r="G30" s="78">
        <v>79908615.900000006</v>
      </c>
      <c r="H30" s="78">
        <v>97862107.799999997</v>
      </c>
      <c r="I30" s="79">
        <f t="shared" si="2"/>
        <v>17953491.899999991</v>
      </c>
      <c r="J30" s="79">
        <f t="shared" si="3"/>
        <v>22.467529562103181</v>
      </c>
      <c r="K30" s="79">
        <f t="shared" si="4"/>
        <v>10125969.950000003</v>
      </c>
      <c r="L30" s="79">
        <f t="shared" si="5"/>
        <v>11.541390125141021</v>
      </c>
      <c r="M30" s="92">
        <v>53129531.609999999</v>
      </c>
      <c r="N30" s="92">
        <v>55028118.899999999</v>
      </c>
    </row>
    <row r="31" spans="1:14" ht="15.75" customHeight="1" x14ac:dyDescent="0.25">
      <c r="A31" s="6"/>
      <c r="B31" s="5">
        <v>702</v>
      </c>
      <c r="C31" s="49">
        <v>7</v>
      </c>
      <c r="D31" s="12" t="s">
        <v>50</v>
      </c>
      <c r="E31" s="13" t="s">
        <v>20</v>
      </c>
      <c r="F31" s="93">
        <f>F32+F33+F34+F36+F37+F35</f>
        <v>4806181784.0899992</v>
      </c>
      <c r="G31" s="93">
        <f>G32+G33+G34+G36+G37+G35</f>
        <v>4713100575.6599998</v>
      </c>
      <c r="H31" s="93">
        <f>H32+H33+H34+H36+H37+H35</f>
        <v>5080732129.0500011</v>
      </c>
      <c r="I31" s="14">
        <f t="shared" si="2"/>
        <v>367631553.3900013</v>
      </c>
      <c r="J31" s="14">
        <f t="shared" si="3"/>
        <v>7.8002059894196236</v>
      </c>
      <c r="K31" s="14">
        <f t="shared" si="4"/>
        <v>274550344.96000195</v>
      </c>
      <c r="L31" s="14">
        <f t="shared" si="5"/>
        <v>5.7124419610771184</v>
      </c>
      <c r="M31" s="93">
        <f t="shared" ref="M31:N31" si="10">M32+M33+M34+M36+M37+M35</f>
        <v>5534815612.3100004</v>
      </c>
      <c r="N31" s="93">
        <f t="shared" si="10"/>
        <v>4897929922.8500004</v>
      </c>
    </row>
    <row r="32" spans="1:14" ht="15.75" customHeight="1" x14ac:dyDescent="0.25">
      <c r="A32" s="6"/>
      <c r="B32" s="5">
        <v>703</v>
      </c>
      <c r="C32" s="55">
        <v>7</v>
      </c>
      <c r="D32" s="56">
        <v>1</v>
      </c>
      <c r="E32" s="57" t="s">
        <v>19</v>
      </c>
      <c r="F32" s="94">
        <v>1688540872.72</v>
      </c>
      <c r="G32" s="58">
        <v>1698934950.28</v>
      </c>
      <c r="H32" s="58">
        <v>1943514080.53</v>
      </c>
      <c r="I32" s="59">
        <f t="shared" si="2"/>
        <v>244579130.25</v>
      </c>
      <c r="J32" s="59">
        <f t="shared" si="3"/>
        <v>14.396026770165093</v>
      </c>
      <c r="K32" s="59">
        <f t="shared" si="4"/>
        <v>254973207.80999994</v>
      </c>
      <c r="L32" s="59">
        <f t="shared" si="5"/>
        <v>15.100209413306899</v>
      </c>
      <c r="M32" s="94">
        <v>1897451888.8699999</v>
      </c>
      <c r="N32" s="94">
        <v>1792527581.25</v>
      </c>
    </row>
    <row r="33" spans="1:14" ht="15.75" customHeight="1" x14ac:dyDescent="0.25">
      <c r="A33" s="6"/>
      <c r="B33" s="5">
        <v>707</v>
      </c>
      <c r="C33" s="55">
        <v>7</v>
      </c>
      <c r="D33" s="56">
        <v>2</v>
      </c>
      <c r="E33" s="57" t="s">
        <v>18</v>
      </c>
      <c r="F33" s="94">
        <v>2475033806.6399999</v>
      </c>
      <c r="G33" s="58">
        <v>2367424713.6100001</v>
      </c>
      <c r="H33" s="58">
        <v>2345695260.8200002</v>
      </c>
      <c r="I33" s="59">
        <f t="shared" si="2"/>
        <v>-21729452.789999962</v>
      </c>
      <c r="J33" s="59">
        <f t="shared" si="3"/>
        <v>-0.91785190317057186</v>
      </c>
      <c r="K33" s="59">
        <f t="shared" si="4"/>
        <v>-129338545.81999969</v>
      </c>
      <c r="L33" s="59">
        <f t="shared" si="5"/>
        <v>-5.2257284515876563</v>
      </c>
      <c r="M33" s="94">
        <v>2799899555.1500001</v>
      </c>
      <c r="N33" s="94">
        <v>2236204622.8099999</v>
      </c>
    </row>
    <row r="34" spans="1:14" ht="15.75" customHeight="1" x14ac:dyDescent="0.25">
      <c r="A34" s="6"/>
      <c r="B34" s="5">
        <v>709</v>
      </c>
      <c r="C34" s="55">
        <v>7</v>
      </c>
      <c r="D34" s="56">
        <v>3</v>
      </c>
      <c r="E34" s="57" t="s">
        <v>17</v>
      </c>
      <c r="F34" s="94">
        <v>505607130.16000003</v>
      </c>
      <c r="G34" s="58">
        <v>521746988.01999998</v>
      </c>
      <c r="H34" s="58">
        <v>630224364.01999998</v>
      </c>
      <c r="I34" s="59">
        <f t="shared" si="2"/>
        <v>108477376</v>
      </c>
      <c r="J34" s="59">
        <f t="shared" si="3"/>
        <v>20.791183943709086</v>
      </c>
      <c r="K34" s="59">
        <f t="shared" si="4"/>
        <v>124617233.85999995</v>
      </c>
      <c r="L34" s="59">
        <f t="shared" si="5"/>
        <v>24.647048355620441</v>
      </c>
      <c r="M34" s="94">
        <v>671457867.51999998</v>
      </c>
      <c r="N34" s="94">
        <v>697932854.45000005</v>
      </c>
    </row>
    <row r="35" spans="1:14" ht="30" customHeight="1" x14ac:dyDescent="0.25">
      <c r="A35" s="6"/>
      <c r="B35" s="5"/>
      <c r="C35" s="55">
        <v>7</v>
      </c>
      <c r="D35" s="56">
        <v>5</v>
      </c>
      <c r="E35" s="57" t="s">
        <v>52</v>
      </c>
      <c r="F35" s="94">
        <v>442933.37</v>
      </c>
      <c r="G35" s="58">
        <v>428168</v>
      </c>
      <c r="H35" s="58">
        <v>509109.56</v>
      </c>
      <c r="I35" s="59">
        <f t="shared" si="2"/>
        <v>80941.56</v>
      </c>
      <c r="J35" s="59">
        <f t="shared" si="3"/>
        <v>18.9041591151137</v>
      </c>
      <c r="K35" s="59">
        <f t="shared" si="4"/>
        <v>66176.19</v>
      </c>
      <c r="L35" s="59" t="s">
        <v>49</v>
      </c>
      <c r="M35" s="94">
        <v>0</v>
      </c>
      <c r="N35" s="94">
        <v>0</v>
      </c>
    </row>
    <row r="36" spans="1:14" ht="15.75" customHeight="1" x14ac:dyDescent="0.25">
      <c r="A36" s="6">
        <v>800</v>
      </c>
      <c r="B36" s="5"/>
      <c r="C36" s="55">
        <v>7</v>
      </c>
      <c r="D36" s="56">
        <v>7</v>
      </c>
      <c r="E36" s="57" t="s">
        <v>16</v>
      </c>
      <c r="F36" s="94">
        <v>452844.5</v>
      </c>
      <c r="G36" s="58">
        <v>1368204.42</v>
      </c>
      <c r="H36" s="58">
        <v>1176737</v>
      </c>
      <c r="I36" s="59">
        <f t="shared" si="2"/>
        <v>-191467.41999999993</v>
      </c>
      <c r="J36" s="59">
        <f t="shared" si="3"/>
        <v>-13.994065302025547</v>
      </c>
      <c r="K36" s="59">
        <f t="shared" si="4"/>
        <v>723892.5</v>
      </c>
      <c r="L36" s="59">
        <f t="shared" si="5"/>
        <v>159.8545416804223</v>
      </c>
      <c r="M36" s="94">
        <v>1223806.48</v>
      </c>
      <c r="N36" s="94">
        <v>1272758.74</v>
      </c>
    </row>
    <row r="37" spans="1:14" ht="15.75" customHeight="1" x14ac:dyDescent="0.25">
      <c r="A37" s="124"/>
      <c r="B37" s="125">
        <v>801</v>
      </c>
      <c r="C37" s="55">
        <v>7</v>
      </c>
      <c r="D37" s="56">
        <v>9</v>
      </c>
      <c r="E37" s="57" t="s">
        <v>15</v>
      </c>
      <c r="F37" s="94">
        <v>136104196.69999999</v>
      </c>
      <c r="G37" s="58">
        <v>123197551.33</v>
      </c>
      <c r="H37" s="58">
        <v>159612577.12</v>
      </c>
      <c r="I37" s="59">
        <f t="shared" si="2"/>
        <v>36415025.790000007</v>
      </c>
      <c r="J37" s="59">
        <f t="shared" si="3"/>
        <v>29.558238290351909</v>
      </c>
      <c r="K37" s="59">
        <f t="shared" si="4"/>
        <v>23508380.420000017</v>
      </c>
      <c r="L37" s="59">
        <f t="shared" si="5"/>
        <v>17.272340596386627</v>
      </c>
      <c r="M37" s="94">
        <v>164782494.28999999</v>
      </c>
      <c r="N37" s="94">
        <v>169992105.59999999</v>
      </c>
    </row>
    <row r="38" spans="1:14" ht="31.5" customHeight="1" x14ac:dyDescent="0.25">
      <c r="A38" s="6"/>
      <c r="B38" s="5">
        <v>804</v>
      </c>
      <c r="C38" s="50">
        <v>8</v>
      </c>
      <c r="D38" s="51" t="s">
        <v>50</v>
      </c>
      <c r="E38" s="52" t="s">
        <v>14</v>
      </c>
      <c r="F38" s="95">
        <f>F39+F40</f>
        <v>270623820.36000001</v>
      </c>
      <c r="G38" s="95">
        <f t="shared" ref="G38:H38" si="11">G39+G40</f>
        <v>276143745.75</v>
      </c>
      <c r="H38" s="95">
        <f t="shared" si="11"/>
        <v>362798513.00999999</v>
      </c>
      <c r="I38" s="53">
        <f t="shared" si="2"/>
        <v>86654767.25999999</v>
      </c>
      <c r="J38" s="53">
        <f t="shared" si="3"/>
        <v>31.380311375384451</v>
      </c>
      <c r="K38" s="53">
        <f t="shared" si="4"/>
        <v>92174692.649999976</v>
      </c>
      <c r="L38" s="53">
        <f t="shared" si="5"/>
        <v>34.060081085021892</v>
      </c>
      <c r="M38" s="95">
        <f>M39+M40</f>
        <v>298470449.35000002</v>
      </c>
      <c r="N38" s="95">
        <f>N39+N40</f>
        <v>310248916.55000001</v>
      </c>
    </row>
    <row r="39" spans="1:14" ht="31.5" customHeight="1" x14ac:dyDescent="0.25">
      <c r="A39" s="6">
        <v>1000</v>
      </c>
      <c r="B39" s="5"/>
      <c r="C39" s="60">
        <v>8</v>
      </c>
      <c r="D39" s="61">
        <v>1</v>
      </c>
      <c r="E39" s="62" t="s">
        <v>13</v>
      </c>
      <c r="F39" s="96">
        <v>211236039.80000001</v>
      </c>
      <c r="G39" s="63">
        <v>214872210.96000001</v>
      </c>
      <c r="H39" s="63">
        <v>280688257.54000002</v>
      </c>
      <c r="I39" s="64">
        <f t="shared" si="2"/>
        <v>65816046.580000013</v>
      </c>
      <c r="J39" s="64">
        <f t="shared" si="3"/>
        <v>30.630320359226033</v>
      </c>
      <c r="K39" s="64">
        <f t="shared" si="4"/>
        <v>69452217.74000001</v>
      </c>
      <c r="L39" s="64">
        <f t="shared" si="5"/>
        <v>32.878962229058033</v>
      </c>
      <c r="M39" s="96">
        <v>215552139.44999999</v>
      </c>
      <c r="N39" s="96">
        <v>224013874.25</v>
      </c>
    </row>
    <row r="40" spans="1:14" ht="15.75" customHeight="1" x14ac:dyDescent="0.25">
      <c r="A40" s="124"/>
      <c r="B40" s="125">
        <v>1001</v>
      </c>
      <c r="C40" s="60">
        <v>8</v>
      </c>
      <c r="D40" s="61">
        <v>4</v>
      </c>
      <c r="E40" s="62" t="s">
        <v>12</v>
      </c>
      <c r="F40" s="96">
        <v>59387780.560000002</v>
      </c>
      <c r="G40" s="63">
        <v>61271534.789999999</v>
      </c>
      <c r="H40" s="63">
        <v>82110255.469999999</v>
      </c>
      <c r="I40" s="64">
        <f t="shared" si="2"/>
        <v>20838720.68</v>
      </c>
      <c r="J40" s="64">
        <f t="shared" si="3"/>
        <v>34.010443432536732</v>
      </c>
      <c r="K40" s="64">
        <f t="shared" si="4"/>
        <v>22722474.909999996</v>
      </c>
      <c r="L40" s="64">
        <f t="shared" si="5"/>
        <v>38.261195646204158</v>
      </c>
      <c r="M40" s="96">
        <v>82918309.900000006</v>
      </c>
      <c r="N40" s="96">
        <v>86235042.299999997</v>
      </c>
    </row>
    <row r="41" spans="1:14" ht="15.75" customHeight="1" x14ac:dyDescent="0.25">
      <c r="A41" s="6"/>
      <c r="B41" s="5">
        <v>1003</v>
      </c>
      <c r="C41" s="27">
        <v>10</v>
      </c>
      <c r="D41" s="28" t="s">
        <v>50</v>
      </c>
      <c r="E41" s="29" t="s">
        <v>11</v>
      </c>
      <c r="F41" s="97">
        <f>F42+F43+F44+F45</f>
        <v>330731831.37</v>
      </c>
      <c r="G41" s="97">
        <f t="shared" ref="G41:H41" si="12">G42+G43+G44+G45</f>
        <v>228559950.25000003</v>
      </c>
      <c r="H41" s="97">
        <f t="shared" si="12"/>
        <v>214665539.85999998</v>
      </c>
      <c r="I41" s="30">
        <f t="shared" si="2"/>
        <v>-13894410.390000045</v>
      </c>
      <c r="J41" s="30">
        <f t="shared" si="3"/>
        <v>-6.0791098242724786</v>
      </c>
      <c r="K41" s="30">
        <f t="shared" si="4"/>
        <v>-116066291.51000002</v>
      </c>
      <c r="L41" s="30">
        <f t="shared" si="5"/>
        <v>-35.093777042631572</v>
      </c>
      <c r="M41" s="97">
        <f t="shared" ref="M41:N41" si="13">M42+M43+M44+M45</f>
        <v>250037609.77000001</v>
      </c>
      <c r="N41" s="97">
        <f t="shared" si="13"/>
        <v>251061014.16</v>
      </c>
    </row>
    <row r="42" spans="1:14" ht="15.75" customHeight="1" x14ac:dyDescent="0.25">
      <c r="A42" s="6"/>
      <c r="B42" s="5">
        <v>1004</v>
      </c>
      <c r="C42" s="80">
        <v>10</v>
      </c>
      <c r="D42" s="81">
        <v>1</v>
      </c>
      <c r="E42" s="82" t="s">
        <v>10</v>
      </c>
      <c r="F42" s="98">
        <v>9235280</v>
      </c>
      <c r="G42" s="83">
        <v>7643699.4000000004</v>
      </c>
      <c r="H42" s="83">
        <v>8684020.3499999996</v>
      </c>
      <c r="I42" s="84">
        <f t="shared" si="2"/>
        <v>1040320.9499999993</v>
      </c>
      <c r="J42" s="84">
        <f t="shared" si="3"/>
        <v>13.610176114460998</v>
      </c>
      <c r="K42" s="84">
        <f t="shared" si="4"/>
        <v>-551259.65000000037</v>
      </c>
      <c r="L42" s="84">
        <f t="shared" si="5"/>
        <v>-5.9690626597136145</v>
      </c>
      <c r="M42" s="98">
        <v>9031381.1600000001</v>
      </c>
      <c r="N42" s="98">
        <v>9392636.4100000001</v>
      </c>
    </row>
    <row r="43" spans="1:14" ht="15.75" customHeight="1" x14ac:dyDescent="0.25">
      <c r="A43" s="6"/>
      <c r="B43" s="5">
        <v>1006</v>
      </c>
      <c r="C43" s="80">
        <v>10</v>
      </c>
      <c r="D43" s="81">
        <v>3</v>
      </c>
      <c r="E43" s="82" t="s">
        <v>9</v>
      </c>
      <c r="F43" s="98">
        <v>3574859</v>
      </c>
      <c r="G43" s="83">
        <v>3127704.4</v>
      </c>
      <c r="H43" s="83">
        <v>5650837.9100000001</v>
      </c>
      <c r="I43" s="84">
        <f t="shared" si="2"/>
        <v>2523133.5100000002</v>
      </c>
      <c r="J43" s="84">
        <f t="shared" si="3"/>
        <v>80.670459459020492</v>
      </c>
      <c r="K43" s="84">
        <f t="shared" si="4"/>
        <v>2075978.9100000001</v>
      </c>
      <c r="L43" s="84">
        <f t="shared" si="5"/>
        <v>58.07163051745539</v>
      </c>
      <c r="M43" s="98">
        <v>5876871.4299999997</v>
      </c>
      <c r="N43" s="98">
        <v>6111946.2800000003</v>
      </c>
    </row>
    <row r="44" spans="1:14" ht="15.75" customHeight="1" x14ac:dyDescent="0.25">
      <c r="A44" s="6">
        <v>1100</v>
      </c>
      <c r="B44" s="5"/>
      <c r="C44" s="80">
        <v>10</v>
      </c>
      <c r="D44" s="81">
        <v>4</v>
      </c>
      <c r="E44" s="82" t="s">
        <v>8</v>
      </c>
      <c r="F44" s="98">
        <v>300849736.80000001</v>
      </c>
      <c r="G44" s="83">
        <v>210077468.71000001</v>
      </c>
      <c r="H44" s="83">
        <v>189940600</v>
      </c>
      <c r="I44" s="84">
        <f t="shared" si="2"/>
        <v>-20136868.710000008</v>
      </c>
      <c r="J44" s="84">
        <f t="shared" si="3"/>
        <v>-9.5854490410857949</v>
      </c>
      <c r="K44" s="84">
        <f t="shared" si="4"/>
        <v>-110909136.80000001</v>
      </c>
      <c r="L44" s="84">
        <f t="shared" si="5"/>
        <v>-36.865292946468685</v>
      </c>
      <c r="M44" s="98">
        <v>224452500</v>
      </c>
      <c r="N44" s="98">
        <v>224452500</v>
      </c>
    </row>
    <row r="45" spans="1:14" ht="16.5" customHeight="1" x14ac:dyDescent="0.25">
      <c r="A45" s="124"/>
      <c r="B45" s="125"/>
      <c r="C45" s="80">
        <v>10</v>
      </c>
      <c r="D45" s="81">
        <v>6</v>
      </c>
      <c r="E45" s="82" t="s">
        <v>7</v>
      </c>
      <c r="F45" s="98">
        <v>17071955.57</v>
      </c>
      <c r="G45" s="83">
        <v>7711077.7400000002</v>
      </c>
      <c r="H45" s="83">
        <v>10390081.6</v>
      </c>
      <c r="I45" s="84">
        <f t="shared" si="2"/>
        <v>2679003.8599999994</v>
      </c>
      <c r="J45" s="84">
        <f t="shared" si="3"/>
        <v>34.742275338544317</v>
      </c>
      <c r="K45" s="84">
        <f t="shared" si="4"/>
        <v>-6681873.9700000007</v>
      </c>
      <c r="L45" s="84">
        <f t="shared" si="5"/>
        <v>-39.139476099280877</v>
      </c>
      <c r="M45" s="98">
        <v>10676857.18</v>
      </c>
      <c r="N45" s="98">
        <v>11103931.470000001</v>
      </c>
    </row>
    <row r="46" spans="1:14" ht="15.75" customHeight="1" x14ac:dyDescent="0.25">
      <c r="A46" s="6"/>
      <c r="B46" s="5">
        <v>1102</v>
      </c>
      <c r="C46" s="32">
        <v>11</v>
      </c>
      <c r="D46" s="23" t="s">
        <v>50</v>
      </c>
      <c r="E46" s="24" t="s">
        <v>6</v>
      </c>
      <c r="F46" s="99">
        <f>F47+F48+F49</f>
        <v>438075989.96000004</v>
      </c>
      <c r="G46" s="99">
        <f>G47+G48+G49</f>
        <v>377307083.00999999</v>
      </c>
      <c r="H46" s="99">
        <f>H47+H48+H49</f>
        <v>442439267.51999998</v>
      </c>
      <c r="I46" s="26">
        <f t="shared" si="2"/>
        <v>65132184.50999999</v>
      </c>
      <c r="J46" s="26">
        <f t="shared" si="3"/>
        <v>17.262380549657934</v>
      </c>
      <c r="K46" s="26">
        <f t="shared" si="4"/>
        <v>4363277.5599999428</v>
      </c>
      <c r="L46" s="26" t="s">
        <v>49</v>
      </c>
      <c r="M46" s="99">
        <f t="shared" ref="M46:N46" si="14">M47+M48+M49</f>
        <v>474802287.82000005</v>
      </c>
      <c r="N46" s="99">
        <f t="shared" si="14"/>
        <v>495425892.77999997</v>
      </c>
    </row>
    <row r="47" spans="1:14" ht="31.5" customHeight="1" x14ac:dyDescent="0.25">
      <c r="A47" s="6"/>
      <c r="B47" s="5">
        <v>1105</v>
      </c>
      <c r="C47" s="36">
        <v>11</v>
      </c>
      <c r="D47" s="37">
        <v>2</v>
      </c>
      <c r="E47" s="38" t="s">
        <v>5</v>
      </c>
      <c r="F47" s="100">
        <v>187591238</v>
      </c>
      <c r="G47" s="40">
        <v>101374459.41</v>
      </c>
      <c r="H47" s="40">
        <v>92128742.689999998</v>
      </c>
      <c r="I47" s="42">
        <f t="shared" si="2"/>
        <v>-9245716.7199999988</v>
      </c>
      <c r="J47" s="42">
        <f t="shared" si="3"/>
        <v>-9.1203610591959006</v>
      </c>
      <c r="K47" s="42">
        <f t="shared" si="4"/>
        <v>-95462495.310000002</v>
      </c>
      <c r="L47" s="42">
        <f t="shared" si="5"/>
        <v>-50.888568318953148</v>
      </c>
      <c r="M47" s="100">
        <v>90693631.540000007</v>
      </c>
      <c r="N47" s="100">
        <v>96103751.030000001</v>
      </c>
    </row>
    <row r="48" spans="1:14" ht="31.5" customHeight="1" x14ac:dyDescent="0.25">
      <c r="A48" s="6">
        <v>1200</v>
      </c>
      <c r="B48" s="5"/>
      <c r="C48" s="36">
        <v>11</v>
      </c>
      <c r="D48" s="37">
        <v>3</v>
      </c>
      <c r="E48" s="38" t="s">
        <v>4</v>
      </c>
      <c r="F48" s="100">
        <v>232781496.59</v>
      </c>
      <c r="G48" s="40">
        <v>257857460.77000001</v>
      </c>
      <c r="H48" s="40">
        <v>326254727.94999999</v>
      </c>
      <c r="I48" s="42">
        <f t="shared" si="2"/>
        <v>68397267.179999977</v>
      </c>
      <c r="J48" s="42">
        <f t="shared" si="3"/>
        <v>26.525223267054514</v>
      </c>
      <c r="K48" s="42">
        <f t="shared" si="4"/>
        <v>93473231.359999985</v>
      </c>
      <c r="L48" s="42">
        <f t="shared" si="5"/>
        <v>40.154923277529718</v>
      </c>
      <c r="M48" s="100">
        <v>359191980.68000001</v>
      </c>
      <c r="N48" s="100">
        <v>373391180.47000003</v>
      </c>
    </row>
    <row r="49" spans="1:14" ht="15.75" customHeight="1" x14ac:dyDescent="0.25">
      <c r="A49" s="124"/>
      <c r="B49" s="125">
        <v>1202</v>
      </c>
      <c r="C49" s="36">
        <v>11</v>
      </c>
      <c r="D49" s="37">
        <v>5</v>
      </c>
      <c r="E49" s="38" t="s">
        <v>3</v>
      </c>
      <c r="F49" s="100">
        <v>17703255.370000001</v>
      </c>
      <c r="G49" s="40">
        <v>18075162.829999998</v>
      </c>
      <c r="H49" s="40">
        <v>24055796.879999999</v>
      </c>
      <c r="I49" s="42">
        <f t="shared" si="2"/>
        <v>5980634.0500000007</v>
      </c>
      <c r="J49" s="42">
        <f t="shared" si="3"/>
        <v>33.087580489586117</v>
      </c>
      <c r="K49" s="42">
        <f t="shared" si="4"/>
        <v>6352541.5099999979</v>
      </c>
      <c r="L49" s="42">
        <f t="shared" si="5"/>
        <v>35.883465369680181</v>
      </c>
      <c r="M49" s="100">
        <v>24916675.600000001</v>
      </c>
      <c r="N49" s="100">
        <v>25930961.280000001</v>
      </c>
    </row>
    <row r="50" spans="1:14" ht="15.75" customHeight="1" x14ac:dyDescent="0.25">
      <c r="A50" s="6">
        <v>1300</v>
      </c>
      <c r="B50" s="5"/>
      <c r="C50" s="35">
        <v>12</v>
      </c>
      <c r="D50" s="15" t="s">
        <v>50</v>
      </c>
      <c r="E50" s="16" t="s">
        <v>2</v>
      </c>
      <c r="F50" s="54">
        <f>F51</f>
        <v>885600</v>
      </c>
      <c r="G50" s="54">
        <f t="shared" ref="G50:H50" si="15">G51</f>
        <v>925452</v>
      </c>
      <c r="H50" s="54">
        <f t="shared" si="15"/>
        <v>925452</v>
      </c>
      <c r="I50" s="17">
        <f t="shared" si="2"/>
        <v>0</v>
      </c>
      <c r="J50" s="17">
        <f t="shared" si="3"/>
        <v>0</v>
      </c>
      <c r="K50" s="17">
        <f t="shared" si="4"/>
        <v>39852</v>
      </c>
      <c r="L50" s="17">
        <f t="shared" si="5"/>
        <v>4.5</v>
      </c>
      <c r="M50" s="54">
        <f>M51</f>
        <v>0</v>
      </c>
      <c r="N50" s="54">
        <f>N51</f>
        <v>0</v>
      </c>
    </row>
    <row r="51" spans="1:14" ht="31.5" customHeight="1" x14ac:dyDescent="0.25">
      <c r="A51" s="124"/>
      <c r="B51" s="125">
        <v>1301</v>
      </c>
      <c r="C51" s="65">
        <v>12</v>
      </c>
      <c r="D51" s="66">
        <v>2</v>
      </c>
      <c r="E51" s="67" t="s">
        <v>1</v>
      </c>
      <c r="F51" s="68">
        <v>885600</v>
      </c>
      <c r="G51" s="69">
        <v>925452</v>
      </c>
      <c r="H51" s="69">
        <v>925452</v>
      </c>
      <c r="I51" s="70">
        <f t="shared" si="2"/>
        <v>0</v>
      </c>
      <c r="J51" s="70">
        <f t="shared" si="3"/>
        <v>0</v>
      </c>
      <c r="K51" s="70">
        <f t="shared" si="4"/>
        <v>39852</v>
      </c>
      <c r="L51" s="70">
        <f t="shared" si="5"/>
        <v>4.5</v>
      </c>
      <c r="M51" s="68">
        <v>0</v>
      </c>
      <c r="N51" s="68">
        <v>0</v>
      </c>
    </row>
    <row r="52" spans="1:14" ht="31.5" customHeight="1" x14ac:dyDescent="0.25">
      <c r="A52" s="86">
        <v>9900</v>
      </c>
      <c r="B52" s="87"/>
      <c r="C52" s="33">
        <v>13</v>
      </c>
      <c r="D52" s="18" t="s">
        <v>50</v>
      </c>
      <c r="E52" s="19" t="s">
        <v>53</v>
      </c>
      <c r="F52" s="85">
        <f>F53</f>
        <v>423566</v>
      </c>
      <c r="G52" s="20">
        <f>G53</f>
        <v>206578.42</v>
      </c>
      <c r="H52" s="21">
        <f>H53</f>
        <v>450000</v>
      </c>
      <c r="I52" s="21">
        <f t="shared" si="2"/>
        <v>243421.58</v>
      </c>
      <c r="J52" s="21">
        <f t="shared" si="3"/>
        <v>117.83495100795136</v>
      </c>
      <c r="K52" s="21">
        <f t="shared" si="4"/>
        <v>26434</v>
      </c>
      <c r="L52" s="21">
        <f t="shared" si="5"/>
        <v>6.2408219734350752</v>
      </c>
      <c r="M52" s="85">
        <f>M53</f>
        <v>36976.589999999997</v>
      </c>
      <c r="N52" s="85">
        <f>N53</f>
        <v>0</v>
      </c>
    </row>
    <row r="53" spans="1:14" ht="29.25" customHeight="1" x14ac:dyDescent="0.25">
      <c r="A53" s="4"/>
      <c r="B53" s="4"/>
      <c r="C53" s="43">
        <v>13</v>
      </c>
      <c r="D53" s="44">
        <v>1</v>
      </c>
      <c r="E53" s="45" t="s">
        <v>55</v>
      </c>
      <c r="F53" s="88">
        <v>423566</v>
      </c>
      <c r="G53" s="46">
        <v>206578.42</v>
      </c>
      <c r="H53" s="46">
        <v>450000</v>
      </c>
      <c r="I53" s="48">
        <f t="shared" si="2"/>
        <v>243421.58</v>
      </c>
      <c r="J53" s="48">
        <f t="shared" si="3"/>
        <v>117.83495100795136</v>
      </c>
      <c r="K53" s="48">
        <f t="shared" si="4"/>
        <v>26434</v>
      </c>
      <c r="L53" s="48">
        <f t="shared" si="5"/>
        <v>6.2408219734350752</v>
      </c>
      <c r="M53" s="47">
        <v>36976.589999999997</v>
      </c>
      <c r="N53" s="47">
        <v>0</v>
      </c>
    </row>
    <row r="54" spans="1:14" ht="15.75" customHeight="1" x14ac:dyDescent="0.25">
      <c r="A54" s="2"/>
      <c r="B54" s="2"/>
      <c r="C54" s="102"/>
      <c r="D54" s="102"/>
      <c r="E54" s="102" t="s">
        <v>51</v>
      </c>
      <c r="F54" s="103">
        <v>0</v>
      </c>
      <c r="G54" s="103">
        <v>0</v>
      </c>
      <c r="H54" s="106">
        <v>0</v>
      </c>
      <c r="I54" s="104">
        <f t="shared" si="2"/>
        <v>0</v>
      </c>
      <c r="J54" s="104" t="s">
        <v>49</v>
      </c>
      <c r="K54" s="104">
        <f t="shared" si="4"/>
        <v>0</v>
      </c>
      <c r="L54" s="104" t="s">
        <v>49</v>
      </c>
      <c r="M54" s="103">
        <v>102696513.93000001</v>
      </c>
      <c r="N54" s="103">
        <v>203549642.75999999</v>
      </c>
    </row>
    <row r="55" spans="1:14" ht="12.75" customHeight="1" x14ac:dyDescent="0.25">
      <c r="A55" s="2"/>
      <c r="B55" s="2"/>
      <c r="C55" s="89"/>
      <c r="D55" s="89"/>
      <c r="E55" s="90" t="s">
        <v>0</v>
      </c>
      <c r="F55" s="101">
        <f>F52+F50+F46+F41+F38+F31+F26+F20+F16+F7</f>
        <v>10865381788.639999</v>
      </c>
      <c r="G55" s="131">
        <f>G7+G16+G20+G26+G31+G38+G41+G46+G50+G52</f>
        <v>7821603997.8100004</v>
      </c>
      <c r="H55" s="131">
        <f>H7+H16+H20+H26+H31+H38+H41+H46+H50+H52</f>
        <v>8349885875.2800007</v>
      </c>
      <c r="I55" s="118">
        <f t="shared" si="2"/>
        <v>528281877.47000027</v>
      </c>
      <c r="J55" s="31">
        <f t="shared" si="3"/>
        <v>6.7541373561984983</v>
      </c>
      <c r="K55" s="31">
        <f t="shared" si="4"/>
        <v>-2515495913.3599987</v>
      </c>
      <c r="L55" s="31">
        <f t="shared" si="5"/>
        <v>-23.151472836325055</v>
      </c>
      <c r="M55" s="101">
        <f>M7+M16+M20+M26+M31+M38+M41+M46+M50+M52+M54</f>
        <v>8006168082.0000019</v>
      </c>
      <c r="N55" s="101">
        <f>N7+N16+N20+N26+N31+N38+N41+N46+N50+N52+N54</f>
        <v>8490502655.2700005</v>
      </c>
    </row>
    <row r="56" spans="1:14" ht="12.75" customHeight="1" x14ac:dyDescent="0.2">
      <c r="A56" s="2"/>
      <c r="B56" s="2"/>
      <c r="C56" s="2"/>
      <c r="D56" s="2"/>
      <c r="E56" s="2"/>
      <c r="F56" s="8"/>
      <c r="G56" s="8"/>
      <c r="H56" s="2"/>
      <c r="I56" s="2"/>
      <c r="J56" s="2"/>
      <c r="K56" s="2"/>
      <c r="L56" s="2"/>
      <c r="M56" s="2"/>
    </row>
    <row r="57" spans="1:14" x14ac:dyDescent="0.2">
      <c r="C57" s="2"/>
      <c r="D57" s="2"/>
      <c r="E57" s="3"/>
      <c r="F57" s="9"/>
      <c r="G57" s="117"/>
      <c r="H57" s="2"/>
      <c r="I57" s="2"/>
      <c r="J57" s="2"/>
      <c r="K57" s="2"/>
      <c r="L57" s="2"/>
    </row>
  </sheetData>
  <mergeCells count="22">
    <mergeCell ref="L3:N3"/>
    <mergeCell ref="M4:M5"/>
    <mergeCell ref="N4:N5"/>
    <mergeCell ref="C1:N1"/>
    <mergeCell ref="A51:B51"/>
    <mergeCell ref="A49:B49"/>
    <mergeCell ref="A19:B19"/>
    <mergeCell ref="A25:B25"/>
    <mergeCell ref="A7:B7"/>
    <mergeCell ref="A16:B16"/>
    <mergeCell ref="A30:B30"/>
    <mergeCell ref="A37:B37"/>
    <mergeCell ref="A40:B40"/>
    <mergeCell ref="A45:B45"/>
    <mergeCell ref="I4:J4"/>
    <mergeCell ref="K4:L4"/>
    <mergeCell ref="H4:H5"/>
    <mergeCell ref="C4:C5"/>
    <mergeCell ref="D4:D5"/>
    <mergeCell ref="E4:E5"/>
    <mergeCell ref="F4:F5"/>
    <mergeCell ref="G4:G5"/>
  </mergeCells>
  <pageMargins left="0.15748031496062992" right="0.15748031496062992" top="0" bottom="0" header="0.51181102362204722" footer="0.51181102362204722"/>
  <pageSetup paperSize="9" scale="50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№7_8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2024-12-13T09:03:39Z</dcterms:created>
  <dcterms:modified xsi:type="dcterms:W3CDTF">2025-12-15T04:45:42Z</dcterms:modified>
</cp:coreProperties>
</file>